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H:\Teaching\UoPX\Current Classes\CPMGT302 - Project Procurement &amp; Risk\Weekly Materials\Week 4 - Contracting Process\Tests\"/>
    </mc:Choice>
  </mc:AlternateContent>
  <bookViews>
    <workbookView xWindow="8625" yWindow="-15" windowWidth="8670" windowHeight="9105"/>
  </bookViews>
  <sheets>
    <sheet name="CPMGT302 RA IV" sheetId="1" r:id="rId1"/>
    <sheet name="Tables" sheetId="2" state="hidden" r:id="rId2"/>
  </sheets>
  <definedNames>
    <definedName name="AnswerTable">Tables!$A$3:$C$12</definedName>
    <definedName name="Grade">Tables!$B$1</definedName>
    <definedName name="PCTCorrect">Tables!$E$13</definedName>
    <definedName name="PointsEarned">Tables!$D$13</definedName>
    <definedName name="PTValue">Tables!$D$1</definedName>
    <definedName name="TotalCorrect">Tables!$D$14</definedName>
    <definedName name="TotalIncorrect">Tables!$D$15</definedName>
    <definedName name="TotalPoints">Tables!$A$13</definedName>
  </definedNames>
  <calcPr calcId="162913"/>
</workbook>
</file>

<file path=xl/calcChain.xml><?xml version="1.0" encoding="utf-8"?>
<calcChain xmlns="http://schemas.openxmlformats.org/spreadsheetml/2006/main">
  <c r="A13" i="2" l="1"/>
  <c r="D13" i="1"/>
  <c r="D14" i="1"/>
  <c r="D21" i="1"/>
  <c r="D22" i="1"/>
  <c r="D29" i="1"/>
  <c r="D30" i="1"/>
  <c r="D37" i="1"/>
  <c r="D38" i="1"/>
  <c r="D45" i="1"/>
  <c r="D46" i="1"/>
  <c r="D53" i="1"/>
  <c r="D54" i="1"/>
  <c r="D61" i="1"/>
  <c r="D62" i="1"/>
  <c r="D69" i="1"/>
  <c r="D70" i="1"/>
  <c r="D77" i="1"/>
  <c r="D78" i="1"/>
  <c r="D85" i="1"/>
  <c r="D86" i="1"/>
  <c r="B7" i="1" l="1"/>
  <c r="C11" i="2"/>
  <c r="D11" i="2" s="1"/>
  <c r="B47" i="1"/>
  <c r="B31" i="1"/>
  <c r="B63" i="1" l="1"/>
  <c r="B79" i="1"/>
  <c r="C12" i="2"/>
  <c r="D12" i="2" s="1"/>
  <c r="B15" i="1"/>
  <c r="B23" i="1"/>
  <c r="B39" i="1"/>
  <c r="B55" i="1"/>
  <c r="B71" i="1"/>
  <c r="D5" i="1" l="1"/>
  <c r="C10" i="2" l="1"/>
  <c r="D10" i="2" s="1"/>
  <c r="C3" i="2" l="1"/>
  <c r="D3" i="2" s="1"/>
  <c r="A12" i="1"/>
  <c r="A11" i="1"/>
  <c r="A10" i="1"/>
  <c r="A9" i="1"/>
  <c r="B8" i="1"/>
  <c r="A84" i="1" l="1"/>
  <c r="A83" i="1"/>
  <c r="A82" i="1"/>
  <c r="A81" i="1"/>
  <c r="A76" i="1"/>
  <c r="A75" i="1"/>
  <c r="A74" i="1"/>
  <c r="A73" i="1"/>
  <c r="A68" i="1"/>
  <c r="A67" i="1"/>
  <c r="A66" i="1"/>
  <c r="A65" i="1"/>
  <c r="A60" i="1"/>
  <c r="A59" i="1"/>
  <c r="A58" i="1"/>
  <c r="A57" i="1"/>
  <c r="A52" i="1"/>
  <c r="A51" i="1"/>
  <c r="A50" i="1"/>
  <c r="A49" i="1"/>
  <c r="A44" i="1"/>
  <c r="A43" i="1"/>
  <c r="A42" i="1"/>
  <c r="A41" i="1"/>
  <c r="A36" i="1"/>
  <c r="A35" i="1"/>
  <c r="A34" i="1"/>
  <c r="A33" i="1"/>
  <c r="A28" i="1"/>
  <c r="A27" i="1"/>
  <c r="A26" i="1"/>
  <c r="A25" i="1"/>
  <c r="A20" i="1"/>
  <c r="A19" i="1"/>
  <c r="A18" i="1"/>
  <c r="A17" i="1"/>
  <c r="B80" i="1" l="1"/>
  <c r="B72" i="1"/>
  <c r="B64" i="1"/>
  <c r="B56" i="1"/>
  <c r="B48" i="1"/>
  <c r="B40" i="1"/>
  <c r="B32" i="1"/>
  <c r="B24" i="1"/>
  <c r="B16" i="1"/>
  <c r="C9" i="2" l="1"/>
  <c r="D9" i="2" s="1"/>
  <c r="C8" i="2"/>
  <c r="D8" i="2" s="1"/>
  <c r="C7" i="2"/>
  <c r="D7" i="2" s="1"/>
  <c r="C6" i="2"/>
  <c r="D6" i="2" s="1"/>
  <c r="C5" i="2"/>
  <c r="D5" i="2" s="1"/>
  <c r="C4" i="2"/>
  <c r="D4" i="2" s="1"/>
  <c r="D15" i="2" l="1"/>
  <c r="D14" i="2"/>
  <c r="D13" i="2"/>
  <c r="E13" i="2" s="1"/>
</calcChain>
</file>

<file path=xl/sharedStrings.xml><?xml version="1.0" encoding="utf-8"?>
<sst xmlns="http://schemas.openxmlformats.org/spreadsheetml/2006/main" count="102" uniqueCount="45">
  <si>
    <t>Answer</t>
  </si>
  <si>
    <t>Response</t>
  </si>
  <si>
    <t>Pts</t>
  </si>
  <si>
    <t>Question</t>
  </si>
  <si>
    <t>Graded</t>
  </si>
  <si>
    <r>
      <t xml:space="preserve">Instructions:  Select the most correct answer from the available choices by entering an "X" in the box next to your choice.  </t>
    </r>
    <r>
      <rPr>
        <b/>
        <i/>
        <sz val="12"/>
        <color theme="1"/>
        <rFont val="Calibri"/>
        <family val="2"/>
        <scheme val="minor"/>
      </rPr>
      <t>NOTE:</t>
    </r>
    <r>
      <rPr>
        <i/>
        <sz val="12"/>
        <color theme="1"/>
        <rFont val="Calibri"/>
        <family val="2"/>
        <scheme val="minor"/>
      </rPr>
      <t xml:space="preserve">  </t>
    </r>
    <r>
      <rPr>
        <i/>
        <sz val="12"/>
        <color rgb="FFFF0000"/>
        <rFont val="Calibri"/>
        <family val="2"/>
        <scheme val="minor"/>
      </rPr>
      <t>Select only one (1) answer per question.  Selecting more than one answer per question will result in the question being marked incorrect.</t>
    </r>
  </si>
  <si>
    <t>PT Value</t>
  </si>
  <si>
    <t>Correct</t>
  </si>
  <si>
    <t>Incorrect</t>
  </si>
  <si>
    <t>Dr. Jay H. Burgess, D.M.</t>
  </si>
  <si>
    <t>CPMGT/302 Readiness Assessment IV</t>
  </si>
  <si>
    <t>Covers Wilson, Chapters 9, 10</t>
  </si>
  <si>
    <t>Risk register</t>
  </si>
  <si>
    <t>This activity is conducted to ensure that the intended goal of the response was realized and the completion of all response actions was carried out.</t>
  </si>
  <si>
    <t>Examining risks that can be classified as no longer a threat and is considered closed. Reviewing special circumstances within the activity that cause the risk to still be considered a threat (although the risk is no longer a tangible threat) until the entire work activity has been completed. This activity is known as:</t>
  </si>
  <si>
    <t>The process of examining what is still open, verifying change order requests, and verifying all deliveries is part of evaluating</t>
  </si>
  <si>
    <t>Made concerning actions taken during the course of a response that need to be addressed before the response can be closed.</t>
  </si>
  <si>
    <t>These types of issues are generally a result of a disagreement in interpreting a particular element within the contract or an issue related to the work being performed</t>
  </si>
  <si>
    <t>Claims and disputes</t>
  </si>
  <si>
    <t>Subcontractor</t>
  </si>
  <si>
    <t>Supplier/vendor</t>
  </si>
  <si>
    <t>Evaluate risks</t>
  </si>
  <si>
    <t>Close risk responses</t>
  </si>
  <si>
    <t>Risk response audit</t>
  </si>
  <si>
    <t>Close procurements</t>
  </si>
  <si>
    <t>Early termination</t>
  </si>
  <si>
    <t>Disputes regarding specifications of a product that was purchased, disputes regarding pricing, disputes regarding a change request are an example of claims and disputes known as</t>
  </si>
  <si>
    <t>Early purchase termination</t>
  </si>
  <si>
    <t>Looking at a risk response as an opened item and determine what has transpired in the course of a risk response and take action to complete any remaining items.</t>
  </si>
  <si>
    <t>The most important project management document that would need to be updated, showing how the response was implemented, the effect of the response, and any challenges or constraints in conducting the actions of the response. This is important information to document, as it not only states what actually happened concerning a particular risk, but this information can be available for review and used at a later date by other project managers.</t>
  </si>
  <si>
    <t>Simply verifying each of the major areas of communication, negotiation, delivery, and defining special conditions have been completed and satisfies the expectations of each party is known as</t>
  </si>
  <si>
    <t>Open procurements</t>
  </si>
  <si>
    <t>Refers to cancellation of an order before it is shipped.</t>
  </si>
  <si>
    <t>Might have been made during a transaction that has to be resolved before final payment can be made.</t>
  </si>
  <si>
    <t>Closed procurements</t>
  </si>
  <si>
    <t>Risk response</t>
  </si>
  <si>
    <t>Deferred procurements</t>
  </si>
  <si>
    <t>A</t>
  </si>
  <si>
    <t>B</t>
  </si>
  <si>
    <t>C</t>
  </si>
  <si>
    <t>D</t>
  </si>
  <si>
    <t>Subsupplier</t>
  </si>
  <si>
    <t>Early purchase disclosure</t>
  </si>
  <si>
    <t>Supplier/Stakeholder</t>
  </si>
  <si>
    <t>Claims and resolutions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</si>
</sst>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22"/>
      <color theme="1"/>
      <name val="Calibri"/>
      <family val="2"/>
      <scheme val="minor"/>
    </font>
    <font>
      <i/>
      <sz val="12"/>
      <color theme="1"/>
      <name val="Calibri"/>
      <family val="2"/>
      <scheme val="minor"/>
    </font>
    <font>
      <b/>
      <i/>
      <sz val="12"/>
      <color theme="1"/>
      <name val="Calibri"/>
      <family val="2"/>
      <scheme val="minor"/>
    </font>
    <font>
      <i/>
      <sz val="12"/>
      <color rgb="FFFF0000"/>
      <name val="Calibri"/>
      <family val="2"/>
      <scheme val="minor"/>
    </font>
    <font>
      <b/>
      <sz val="11"/>
      <color rgb="FF00B050"/>
      <name val="Wingdings 2"/>
      <family val="1"/>
      <charset val="2"/>
    </font>
    <font>
      <sz val="11"/>
      <name val="Calibri"/>
      <family val="2"/>
      <scheme val="minor"/>
    </font>
    <font>
      <sz val="11"/>
      <color rgb="FF000000"/>
      <name val="Calibri"/>
      <family val="2"/>
      <scheme val="minor"/>
    </font>
    <font>
      <sz val="11"/>
      <color theme="1"/>
      <name val="Calibri"/>
      <family val="2"/>
      <scheme val="minor"/>
    </font>
    <font>
      <b/>
      <i/>
      <sz val="14"/>
      <color rgb="FF00B050"/>
      <name val="Calibri"/>
      <family val="2"/>
      <scheme val="minor"/>
    </font>
    <font>
      <b/>
      <sz val="11"/>
      <color rgb="FFFF0000"/>
      <name val="Calibri"/>
      <family val="2"/>
      <scheme val="minor"/>
    </font>
    <font>
      <b/>
      <sz val="13"/>
      <color theme="1"/>
      <name val="Calibri"/>
      <family val="2"/>
      <scheme val="minor"/>
    </font>
    <font>
      <b/>
      <sz val="11"/>
      <color theme="1"/>
      <name val="Calibri"/>
      <family val="2"/>
      <scheme val="minor"/>
    </font>
    <font>
      <b/>
      <sz val="11"/>
      <color rgb="FF0070C0"/>
      <name val="Wingdings 2"/>
      <family val="1"/>
      <charset val="2"/>
    </font>
    <font>
      <sz val="11"/>
      <color rgb="FF0070C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double">
        <color auto="1"/>
      </left>
      <right style="double">
        <color auto="1"/>
      </right>
      <top style="double">
        <color auto="1"/>
      </top>
      <bottom style="double">
        <color auto="1"/>
      </bottom>
      <diagonal/>
    </border>
  </borders>
  <cellStyleXfs count="2">
    <xf numFmtId="0" fontId="0" fillId="0" borderId="0"/>
    <xf numFmtId="9" fontId="8" fillId="0" borderId="0" applyFont="0" applyFill="0" applyBorder="0" applyAlignment="0" applyProtection="0"/>
  </cellStyleXfs>
  <cellXfs count="31">
    <xf numFmtId="0" fontId="0" fillId="0" borderId="0" xfId="0"/>
    <xf numFmtId="0" fontId="0" fillId="0" borderId="0" xfId="0" applyBorder="1"/>
    <xf numFmtId="0" fontId="1" fillId="0" borderId="0" xfId="0" applyFont="1" applyAlignment="1">
      <alignment vertical="top"/>
    </xf>
    <xf numFmtId="0" fontId="0" fillId="0" borderId="0" xfId="0" applyAlignment="1">
      <alignment vertical="center" wrapText="1"/>
    </xf>
    <xf numFmtId="0" fontId="6" fillId="0" borderId="0" xfId="0" applyFont="1"/>
    <xf numFmtId="0" fontId="6" fillId="0" borderId="3" xfId="0" applyFont="1" applyBorder="1" applyAlignment="1">
      <alignment horizontal="center"/>
    </xf>
    <xf numFmtId="0" fontId="6" fillId="2" borderId="2" xfId="0" applyFont="1" applyFill="1" applyBorder="1"/>
    <xf numFmtId="0" fontId="6" fillId="3" borderId="0" xfId="0" applyFont="1" applyFill="1"/>
    <xf numFmtId="0" fontId="6" fillId="0" borderId="1" xfId="0" applyFont="1" applyBorder="1"/>
    <xf numFmtId="10" fontId="6" fillId="0" borderId="0" xfId="1" applyNumberFormat="1" applyFont="1"/>
    <xf numFmtId="0" fontId="9" fillId="0" borderId="0" xfId="0" applyFont="1" applyAlignment="1">
      <alignment vertical="top"/>
    </xf>
    <xf numFmtId="0" fontId="7" fillId="0" borderId="0" xfId="0" applyFont="1" applyAlignment="1">
      <alignment vertical="center" wrapText="1"/>
    </xf>
    <xf numFmtId="0" fontId="11" fillId="0" borderId="0" xfId="0" applyFont="1" applyAlignment="1">
      <alignment vertical="top"/>
    </xf>
    <xf numFmtId="0" fontId="2" fillId="0" borderId="4" xfId="0" applyFont="1" applyBorder="1" applyAlignment="1">
      <alignment vertical="top" wrapText="1"/>
    </xf>
    <xf numFmtId="0" fontId="14" fillId="0" borderId="0" xfId="0" applyFont="1" applyAlignment="1">
      <alignment vertical="center" wrapText="1"/>
    </xf>
    <xf numFmtId="0" fontId="14" fillId="0" borderId="0" xfId="0" applyFont="1"/>
    <xf numFmtId="0" fontId="0" fillId="0" borderId="0" xfId="0" applyAlignment="1">
      <alignment horizontal="center" vertical="top"/>
    </xf>
    <xf numFmtId="0" fontId="0" fillId="0" borderId="0" xfId="0" applyAlignment="1">
      <alignment vertical="top"/>
    </xf>
    <xf numFmtId="0" fontId="12" fillId="0" borderId="0" xfId="0" applyFont="1" applyAlignment="1">
      <alignment horizontal="left" vertical="top"/>
    </xf>
    <xf numFmtId="0" fontId="10" fillId="0" borderId="0" xfId="0" applyFont="1" applyAlignment="1">
      <alignment horizontal="left" vertical="top"/>
    </xf>
    <xf numFmtId="0" fontId="2" fillId="0" borderId="0" xfId="0" applyFont="1" applyAlignment="1">
      <alignment vertical="top"/>
    </xf>
    <xf numFmtId="0" fontId="10" fillId="0" borderId="0" xfId="0" applyFont="1" applyAlignment="1">
      <alignment horizontal="center" vertical="top"/>
    </xf>
    <xf numFmtId="0" fontId="7" fillId="0" borderId="0" xfId="0" applyFont="1" applyAlignment="1">
      <alignment vertical="top" wrapText="1"/>
    </xf>
    <xf numFmtId="0" fontId="5" fillId="0" borderId="0" xfId="0" applyFont="1" applyAlignment="1">
      <alignment horizontal="center" vertical="top"/>
    </xf>
    <xf numFmtId="0" fontId="0" fillId="0" borderId="1" xfId="0" applyBorder="1" applyAlignment="1" applyProtection="1">
      <alignment horizontal="center" vertical="top"/>
      <protection locked="0"/>
    </xf>
    <xf numFmtId="0" fontId="0" fillId="0" borderId="0" xfId="0" applyBorder="1" applyAlignment="1">
      <alignment horizontal="center" vertical="top"/>
    </xf>
    <xf numFmtId="0" fontId="13" fillId="0" borderId="0" xfId="0" applyFont="1" applyAlignment="1">
      <alignment horizontal="center" vertical="top"/>
    </xf>
    <xf numFmtId="0" fontId="14" fillId="0" borderId="0" xfId="0" applyFont="1" applyBorder="1" applyAlignment="1" applyProtection="1">
      <alignment horizontal="center" vertical="top"/>
      <protection locked="0"/>
    </xf>
    <xf numFmtId="0" fontId="14" fillId="0" borderId="0" xfId="0" applyFont="1" applyBorder="1" applyAlignment="1">
      <alignment horizontal="center" vertical="top"/>
    </xf>
    <xf numFmtId="0" fontId="14" fillId="0" borderId="0" xfId="0" applyFont="1" applyAlignment="1">
      <alignment vertical="top" wrapText="1"/>
    </xf>
    <xf numFmtId="0" fontId="14" fillId="0" borderId="0" xfId="0" applyFont="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114302</xdr:colOff>
      <xdr:row>0</xdr:row>
      <xdr:rowOff>8134</xdr:rowOff>
    </xdr:from>
    <xdr:to>
      <xdr:col>3</xdr:col>
      <xdr:colOff>1390651</xdr:colOff>
      <xdr:row>1</xdr:row>
      <xdr:rowOff>47625</xdr:rowOff>
    </xdr:to>
    <xdr:pic>
      <xdr:nvPicPr>
        <xdr:cNvPr id="2" name="Picture 5" descr="C:\Documents and Settings\rcmadden\Desktop\UOPX_Sig_Hor_smallUsage_Black.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2" y="8134"/>
          <a:ext cx="2105024" cy="4109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showGridLines="0" tabSelected="1" workbookViewId="0">
      <selection activeCell="B9" sqref="B9"/>
    </sheetView>
  </sheetViews>
  <sheetFormatPr defaultColWidth="66.125" defaultRowHeight="15" x14ac:dyDescent="0.25"/>
  <cols>
    <col min="1" max="1" width="4.25" style="16" customWidth="1"/>
    <col min="2" max="2" width="4.375" style="16" customWidth="1"/>
    <col min="3" max="3" width="4.125" style="16" customWidth="1"/>
    <col min="4" max="4" width="132" style="17" customWidth="1"/>
    <col min="5" max="5" width="66.125" style="1"/>
  </cols>
  <sheetData>
    <row r="1" spans="1:6" ht="33" customHeight="1" x14ac:dyDescent="0.25"/>
    <row r="2" spans="1:6" x14ac:dyDescent="0.25">
      <c r="C2" s="18" t="s">
        <v>9</v>
      </c>
    </row>
    <row r="3" spans="1:6" ht="28.5" x14ac:dyDescent="0.25">
      <c r="D3" s="2" t="s">
        <v>10</v>
      </c>
    </row>
    <row r="4" spans="1:6" ht="17.25" x14ac:dyDescent="0.25">
      <c r="D4" s="12" t="s">
        <v>11</v>
      </c>
    </row>
    <row r="5" spans="1:6" ht="19.5" thickBot="1" x14ac:dyDescent="0.3">
      <c r="D5" s="10" t="str">
        <f>IF(Grade,CONCATENATE("Score:  ",PointsEarned," / ",TotalPoints, " (",IF(PCTCorrect=1,"100",PCTCorrect),") ","      Correct:  ",TotalCorrect,"     Incorrect: ",TotalIncorrect),"")</f>
        <v/>
      </c>
    </row>
    <row r="6" spans="1:6" ht="33" thickTop="1" thickBot="1" x14ac:dyDescent="0.3">
      <c r="D6" s="13" t="s">
        <v>5</v>
      </c>
    </row>
    <row r="7" spans="1:6" ht="16.5" thickTop="1" x14ac:dyDescent="0.25">
      <c r="B7" s="19" t="str">
        <f>IF(COUNTA(B9:B12)&gt;1,CONCATENATE("&lt;&lt;You have entered ",COUNTA(B9:B12)," answers for Question ",A8,".  The question will be counted wrong if you submit it this way!&gt;&gt;"),IF(AND(COUNTA(B9:B12)=1,ISERROR(MATCH("X",B9:B12,0)=0)),"&lt;&lt;You must use an X to mark your answer&gt;&gt;",""))</f>
        <v/>
      </c>
      <c r="D7" s="20"/>
    </row>
    <row r="8" spans="1:6" x14ac:dyDescent="0.25">
      <c r="A8" s="16">
        <v>1</v>
      </c>
      <c r="B8" s="21" t="str">
        <f>IF(COUNTA(B9:B12)&lt;&gt;0,IF(Grade,IF(MATCH("X",B9:B12,0)&lt;&gt;VLOOKUP(A8,AnswerTable,2,FALSE),"X",""),""),"")</f>
        <v/>
      </c>
      <c r="D8" s="22" t="s">
        <v>12</v>
      </c>
      <c r="E8" s="11"/>
    </row>
    <row r="9" spans="1:6" ht="18.95" customHeight="1" x14ac:dyDescent="0.25">
      <c r="A9" s="23" t="str">
        <f>IF(Grade,IF(VLOOKUP(A8,AnswerTable,2,FALSE)=1,"P",""),"")</f>
        <v/>
      </c>
      <c r="B9" s="24"/>
      <c r="C9" s="25" t="s">
        <v>37</v>
      </c>
      <c r="D9" s="22" t="s">
        <v>13</v>
      </c>
      <c r="E9" s="11"/>
    </row>
    <row r="10" spans="1:6" ht="45" x14ac:dyDescent="0.25">
      <c r="A10" s="23" t="str">
        <f>IF(Grade,IF(VLOOKUP(A8,AnswerTable,2,FALSE)=2,"P",""),"")</f>
        <v/>
      </c>
      <c r="B10" s="24"/>
      <c r="C10" s="25" t="s">
        <v>38</v>
      </c>
      <c r="D10" s="22" t="s">
        <v>14</v>
      </c>
      <c r="E10" s="11"/>
    </row>
    <row r="11" spans="1:6" ht="60" x14ac:dyDescent="0.25">
      <c r="A11" s="23" t="str">
        <f>IF(Grade,IF(VLOOKUP(A8,AnswerTable,2,FALSE)=3,"P",""),"")</f>
        <v/>
      </c>
      <c r="B11" s="24"/>
      <c r="C11" s="25" t="s">
        <v>39</v>
      </c>
      <c r="D11" s="22" t="s">
        <v>29</v>
      </c>
      <c r="E11" s="11"/>
    </row>
    <row r="12" spans="1:6" ht="30" x14ac:dyDescent="0.25">
      <c r="A12" s="23" t="str">
        <f>IF(Grade,IF(VLOOKUP(A8,AnswerTable,2,FALSE)=4,"P",""),"")</f>
        <v/>
      </c>
      <c r="B12" s="24"/>
      <c r="C12" s="25" t="s">
        <v>40</v>
      </c>
      <c r="D12" s="22" t="s">
        <v>28</v>
      </c>
      <c r="E12" s="11"/>
    </row>
    <row r="13" spans="1:6" s="15" customFormat="1" x14ac:dyDescent="0.25">
      <c r="A13" s="26"/>
      <c r="B13" s="27"/>
      <c r="C13" s="28"/>
      <c r="D13" s="29" t="str">
        <f>IF(Grade,"See Wilson  text, chapter  9, page . This is considered a  Medium difficulty level question and is a   category type question.","")</f>
        <v/>
      </c>
      <c r="E13" s="14"/>
    </row>
    <row r="14" spans="1:6" s="15" customFormat="1" x14ac:dyDescent="0.25">
      <c r="A14" s="30"/>
      <c r="B14" s="30"/>
      <c r="C14" s="30"/>
      <c r="D14" s="29" t="str">
        <f>IF(Grade, CONCATENATE("Explanation: "),"")</f>
        <v/>
      </c>
      <c r="E14" s="14"/>
    </row>
    <row r="15" spans="1:6" ht="15.75" x14ac:dyDescent="0.25">
      <c r="B15" s="19" t="str">
        <f>IF(COUNTA(B17:B20)&gt;1,CONCATENATE("&lt;&lt;You have entered ",COUNTA(B17:B20)," answers for Question ",A16,".  The question will be counted wrong if you submit it this way!&gt;&gt;"),IF(AND(COUNTA(B17:B20)=1,ISERROR(MATCH("X",B17:B20,0)=0)),"&lt;&lt;You must use an X to mark your answer&gt;&gt;",""))</f>
        <v/>
      </c>
      <c r="D15" s="20"/>
    </row>
    <row r="16" spans="1:6" x14ac:dyDescent="0.25">
      <c r="A16" s="16">
        <v>2</v>
      </c>
      <c r="B16" s="21" t="str">
        <f>IF(COUNTA(B17:B20)&lt;&gt;0,IF(Grade,IF(MATCH("X",B17:B20,0)&lt;&gt;VLOOKUP(A16,AnswerTable,2,FALSE),"X",""),""),"")</f>
        <v/>
      </c>
      <c r="D16" s="22" t="s">
        <v>15</v>
      </c>
      <c r="E16" s="11"/>
      <c r="F16" s="3"/>
    </row>
    <row r="17" spans="1:6" ht="18.95" customHeight="1" x14ac:dyDescent="0.25">
      <c r="A17" s="23" t="str">
        <f>IF(Grade,IF(VLOOKUP(A16,AnswerTable,2,FALSE)=1,"P",""),"")</f>
        <v/>
      </c>
      <c r="B17" s="24"/>
      <c r="C17" s="25" t="s">
        <v>37</v>
      </c>
      <c r="D17" s="22" t="s">
        <v>31</v>
      </c>
      <c r="E17" s="11"/>
      <c r="F17" s="3"/>
    </row>
    <row r="18" spans="1:6" x14ac:dyDescent="0.25">
      <c r="A18" s="23" t="str">
        <f>IF(Grade,IF(VLOOKUP(A16,AnswerTable,2,FALSE)=2,"P",""),"")</f>
        <v/>
      </c>
      <c r="B18" s="24"/>
      <c r="C18" s="25" t="s">
        <v>38</v>
      </c>
      <c r="D18" s="22" t="s">
        <v>36</v>
      </c>
      <c r="E18" s="11"/>
      <c r="F18" s="3"/>
    </row>
    <row r="19" spans="1:6" ht="18.95" customHeight="1" x14ac:dyDescent="0.25">
      <c r="A19" s="23" t="str">
        <f>IF(Grade,IF(VLOOKUP(A16,AnswerTable,2,FALSE)=3,"P",""),"")</f>
        <v/>
      </c>
      <c r="B19" s="24"/>
      <c r="C19" s="25" t="s">
        <v>39</v>
      </c>
      <c r="D19" s="22" t="s">
        <v>34</v>
      </c>
      <c r="E19" s="11"/>
      <c r="F19" s="3"/>
    </row>
    <row r="20" spans="1:6" ht="31.5" customHeight="1" x14ac:dyDescent="0.25">
      <c r="A20" s="23" t="str">
        <f>IF(Grade,IF(VLOOKUP(A16,AnswerTable,2,FALSE)=4,"P",""),"")</f>
        <v/>
      </c>
      <c r="B20" s="24"/>
      <c r="C20" s="25" t="s">
        <v>40</v>
      </c>
      <c r="D20" s="22" t="s">
        <v>35</v>
      </c>
      <c r="E20" s="11"/>
      <c r="F20" s="3"/>
    </row>
    <row r="21" spans="1:6" s="15" customFormat="1" x14ac:dyDescent="0.25">
      <c r="A21" s="26"/>
      <c r="B21" s="27"/>
      <c r="C21" s="28"/>
      <c r="D21" s="29" t="str">
        <f>IF(Grade,"See Wilson  text, chapter  10, page . This is considered a  Medium difficulty level question and is a   category type question.","")</f>
        <v/>
      </c>
      <c r="E21" s="14"/>
      <c r="F21" s="14"/>
    </row>
    <row r="22" spans="1:6" s="15" customFormat="1" x14ac:dyDescent="0.25">
      <c r="A22" s="30"/>
      <c r="B22" s="30"/>
      <c r="C22" s="30"/>
      <c r="D22" s="29" t="str">
        <f>IF(Grade, CONCATENATE("Explanation: ", "" ),"")</f>
        <v/>
      </c>
      <c r="E22" s="14"/>
      <c r="F22" s="14"/>
    </row>
    <row r="23" spans="1:6" ht="15.75" x14ac:dyDescent="0.25">
      <c r="B23" s="19" t="str">
        <f>IF(COUNTA(B25:B28)&gt;1,CONCATENATE("&lt;&lt;You have entered ",COUNTA(B25:B28)," answers for Question ",A24,".  The question will be counted wrong if you submit it this way!&gt;&gt;"),IF(AND(COUNTA(B25:B28)=1,ISERROR(MATCH("X",B25:B28,0)=0)),"&lt;&lt;You must use an X to mark your answer&gt;&gt;",""))</f>
        <v/>
      </c>
      <c r="D23" s="20"/>
    </row>
    <row r="24" spans="1:6" ht="30" x14ac:dyDescent="0.25">
      <c r="A24" s="16">
        <v>3</v>
      </c>
      <c r="B24" s="21" t="str">
        <f>IF(COUNTA(B25:B28)&lt;&gt;0,IF(Grade,IF(MATCH("X",B25:B28,0)&lt;&gt;VLOOKUP(A24,AnswerTable,2,FALSE),"X",""),""),"")</f>
        <v/>
      </c>
      <c r="D24" s="22" t="s">
        <v>17</v>
      </c>
      <c r="E24" s="11"/>
      <c r="F24" s="3"/>
    </row>
    <row r="25" spans="1:6" ht="18.95" customHeight="1" x14ac:dyDescent="0.25">
      <c r="A25" s="23" t="str">
        <f>IF(Grade,IF(VLOOKUP(A24,AnswerTable,2,FALSE)=1,"P",""),"")</f>
        <v/>
      </c>
      <c r="B25" s="24"/>
      <c r="C25" s="25" t="s">
        <v>37</v>
      </c>
      <c r="D25" s="22" t="s">
        <v>20</v>
      </c>
      <c r="E25" s="11"/>
      <c r="F25" s="3"/>
    </row>
    <row r="26" spans="1:6" ht="18.95" customHeight="1" x14ac:dyDescent="0.25">
      <c r="A26" s="23" t="str">
        <f>IF(Grade,IF(VLOOKUP(A24,AnswerTable,2,FALSE)=2,"P",""),"")</f>
        <v/>
      </c>
      <c r="B26" s="24"/>
      <c r="C26" s="25" t="s">
        <v>38</v>
      </c>
      <c r="D26" s="22" t="s">
        <v>41</v>
      </c>
      <c r="E26" s="11"/>
      <c r="F26" s="3"/>
    </row>
    <row r="27" spans="1:6" ht="18.95" customHeight="1" x14ac:dyDescent="0.25">
      <c r="A27" s="23" t="str">
        <f>IF(Grade,IF(VLOOKUP(A24,AnswerTable,2,FALSE)=3,"P",""),"")</f>
        <v/>
      </c>
      <c r="B27" s="24"/>
      <c r="C27" s="25" t="s">
        <v>39</v>
      </c>
      <c r="D27" s="22" t="s">
        <v>18</v>
      </c>
      <c r="E27" s="11"/>
      <c r="F27" s="3"/>
    </row>
    <row r="28" spans="1:6" ht="18.95" customHeight="1" x14ac:dyDescent="0.25">
      <c r="A28" s="23" t="str">
        <f>IF(Grade,IF(VLOOKUP(A24,AnswerTable,2,FALSE)=4,"P",""),"")</f>
        <v/>
      </c>
      <c r="B28" s="24"/>
      <c r="C28" s="25" t="s">
        <v>40</v>
      </c>
      <c r="D28" s="22" t="s">
        <v>19</v>
      </c>
      <c r="E28" s="11"/>
      <c r="F28" s="3"/>
    </row>
    <row r="29" spans="1:6" s="15" customFormat="1" x14ac:dyDescent="0.25">
      <c r="A29" s="26"/>
      <c r="B29" s="27"/>
      <c r="C29" s="28"/>
      <c r="D29" s="29" t="str">
        <f>IF(Grade,"See Wilson  text, chapter  10, page . This is considered a  Medium difficulty level question and is a   category type question.","")</f>
        <v/>
      </c>
      <c r="E29" s="14"/>
      <c r="F29" s="14"/>
    </row>
    <row r="30" spans="1:6" s="15" customFormat="1" x14ac:dyDescent="0.25">
      <c r="A30" s="30"/>
      <c r="B30" s="30"/>
      <c r="C30" s="30"/>
      <c r="D30" s="29" t="str">
        <f>IF(Grade, CONCATENATE("Explanation: ", "" ),"")</f>
        <v/>
      </c>
      <c r="E30" s="14"/>
      <c r="F30" s="14"/>
    </row>
    <row r="31" spans="1:6" ht="15.75" x14ac:dyDescent="0.25">
      <c r="B31" s="19" t="str">
        <f>IF(COUNTA(B33:B36)&gt;1,CONCATENATE("&lt;&lt;You have entered ",COUNTA(B33:B36)," answers for Question ",A32,".  The question will be counted wrong if you submit it this way!&gt;&gt;"),IF(AND(COUNTA(B33:B36)=1,ISERROR(MATCH("X",B33:B36,0)=0)),"&lt;&lt;You must use an X to mark your answer&gt;&gt;",""))</f>
        <v/>
      </c>
      <c r="D31" s="20"/>
    </row>
    <row r="32" spans="1:6" x14ac:dyDescent="0.25">
      <c r="A32" s="16">
        <v>4</v>
      </c>
      <c r="B32" s="21" t="str">
        <f>IF(COUNTA(B33:B36)&lt;&gt;0,IF(Grade,IF(MATCH("X",B33:B36,0)&lt;&gt;VLOOKUP(A32,AnswerTable,2,FALSE),"X",""),""),"")</f>
        <v/>
      </c>
      <c r="D32" s="22" t="s">
        <v>21</v>
      </c>
      <c r="E32" s="11"/>
      <c r="F32" s="3"/>
    </row>
    <row r="33" spans="1:6" ht="18.95" customHeight="1" x14ac:dyDescent="0.25">
      <c r="A33" s="23" t="str">
        <f>IF(Grade,IF(VLOOKUP(A32,AnswerTable,2,FALSE)=1,"P",""),"")</f>
        <v/>
      </c>
      <c r="B33" s="24"/>
      <c r="C33" s="25" t="s">
        <v>37</v>
      </c>
      <c r="D33" s="22" t="s">
        <v>16</v>
      </c>
      <c r="E33" s="11"/>
      <c r="F33" s="3"/>
    </row>
    <row r="34" spans="1:6" ht="30" x14ac:dyDescent="0.25">
      <c r="A34" s="23" t="str">
        <f>IF(Grade,IF(VLOOKUP(A32,AnswerTable,2,FALSE)=2,"P",""),"")</f>
        <v/>
      </c>
      <c r="B34" s="24"/>
      <c r="C34" s="25" t="s">
        <v>38</v>
      </c>
      <c r="D34" s="22" t="s">
        <v>14</v>
      </c>
      <c r="E34" s="11"/>
      <c r="F34" s="3"/>
    </row>
    <row r="35" spans="1:6" ht="45" x14ac:dyDescent="0.25">
      <c r="A35" s="23" t="str">
        <f>IF(Grade,IF(VLOOKUP(A32,AnswerTable,2,FALSE)=3,"P",""),"")</f>
        <v/>
      </c>
      <c r="B35" s="24"/>
      <c r="C35" s="25" t="s">
        <v>39</v>
      </c>
      <c r="D35" s="22" t="s">
        <v>29</v>
      </c>
      <c r="E35" s="11"/>
      <c r="F35" s="3"/>
    </row>
    <row r="36" spans="1:6" ht="30.75" customHeight="1" x14ac:dyDescent="0.25">
      <c r="A36" s="23" t="str">
        <f>IF(Grade,IF(VLOOKUP(A32,AnswerTable,2,FALSE)=4,"P",""),"")</f>
        <v/>
      </c>
      <c r="B36" s="24"/>
      <c r="C36" s="25" t="s">
        <v>40</v>
      </c>
      <c r="D36" s="22" t="s">
        <v>28</v>
      </c>
      <c r="E36" s="11"/>
      <c r="F36" s="3"/>
    </row>
    <row r="37" spans="1:6" s="15" customFormat="1" x14ac:dyDescent="0.25">
      <c r="A37" s="26"/>
      <c r="B37" s="27"/>
      <c r="C37" s="28"/>
      <c r="D37" s="29" t="str">
        <f>IF(Grade,"See Wilson  text, chapter  9, page . This is considered a  Medium difficulty level question and is a   category type question.","")</f>
        <v/>
      </c>
      <c r="E37" s="14"/>
      <c r="F37" s="14"/>
    </row>
    <row r="38" spans="1:6" s="15" customFormat="1" x14ac:dyDescent="0.25">
      <c r="A38" s="30"/>
      <c r="B38" s="30"/>
      <c r="C38" s="30"/>
      <c r="D38" s="29" t="str">
        <f>IF(Grade, CONCATENATE("Explanation: ", "" ),"")</f>
        <v/>
      </c>
      <c r="E38" s="14"/>
      <c r="F38" s="14"/>
    </row>
    <row r="39" spans="1:6" ht="15.75" x14ac:dyDescent="0.25">
      <c r="B39" s="19" t="str">
        <f>IF(COUNTA(B41:B44)&gt;1,CONCATENATE("&lt;&lt;You have entered ",COUNTA(B41:B44)," answers for Question ",A40,".  The question will be counted wrong if you submit it this way!&gt;&gt;"),IF(AND(COUNTA(B41:B44)=1,ISERROR(MATCH("X",B41:B44,0)=0)),"&lt;&lt;You must use an X to mark your answer&gt;&gt;",""))</f>
        <v/>
      </c>
      <c r="D39" s="20"/>
    </row>
    <row r="40" spans="1:6" x14ac:dyDescent="0.25">
      <c r="A40" s="16">
        <v>5</v>
      </c>
      <c r="B40" s="21" t="str">
        <f>IF(COUNTA(B41:B44)&lt;&gt;0,IF(Grade,IF(MATCH("X",B41:B44,0)&lt;&gt;VLOOKUP(A40,AnswerTable,2,FALSE),"X",""),""),"")</f>
        <v/>
      </c>
      <c r="D40" s="22" t="s">
        <v>22</v>
      </c>
      <c r="E40" s="11"/>
      <c r="F40" s="3"/>
    </row>
    <row r="41" spans="1:6" ht="18.95" customHeight="1" x14ac:dyDescent="0.25">
      <c r="A41" s="23" t="str">
        <f>IF(Grade,IF(VLOOKUP(A40,AnswerTable,2,FALSE)=1,"P",""),"")</f>
        <v/>
      </c>
      <c r="B41" s="24"/>
      <c r="C41" s="25" t="s">
        <v>37</v>
      </c>
      <c r="D41" s="22" t="s">
        <v>13</v>
      </c>
      <c r="E41" s="11"/>
      <c r="F41" s="3"/>
    </row>
    <row r="42" spans="1:6" ht="18.95" customHeight="1" x14ac:dyDescent="0.25">
      <c r="A42" s="23" t="str">
        <f>IF(Grade,IF(VLOOKUP(A40,AnswerTable,2,FALSE)=2,"P",""),"")</f>
        <v/>
      </c>
      <c r="B42" s="24"/>
      <c r="C42" s="25" t="s">
        <v>38</v>
      </c>
      <c r="D42" s="22" t="s">
        <v>16</v>
      </c>
      <c r="E42" s="11"/>
      <c r="F42" s="3"/>
    </row>
    <row r="43" spans="1:6" ht="45" x14ac:dyDescent="0.25">
      <c r="A43" s="23" t="str">
        <f>IF(Grade,IF(VLOOKUP(A40,AnswerTable,2,FALSE)=3,"P",""),"")</f>
        <v/>
      </c>
      <c r="B43" s="24"/>
      <c r="C43" s="25" t="s">
        <v>39</v>
      </c>
      <c r="D43" s="22" t="s">
        <v>29</v>
      </c>
      <c r="E43" s="11"/>
      <c r="F43" s="3"/>
    </row>
    <row r="44" spans="1:6" x14ac:dyDescent="0.25">
      <c r="A44" s="23" t="str">
        <f>IF(Grade,IF(VLOOKUP(A40,AnswerTable,2,FALSE)=4,"P",""),"")</f>
        <v/>
      </c>
      <c r="B44" s="24"/>
      <c r="C44" s="25" t="s">
        <v>40</v>
      </c>
      <c r="D44" s="22" t="s">
        <v>28</v>
      </c>
      <c r="E44" s="11"/>
      <c r="F44" s="3"/>
    </row>
    <row r="45" spans="1:6" s="15" customFormat="1" x14ac:dyDescent="0.25">
      <c r="A45" s="26"/>
      <c r="B45" s="27"/>
      <c r="C45" s="28"/>
      <c r="D45" s="29" t="str">
        <f>IF(Grade,"See Wilson  text, chapter  9, page . This is considered a  Medium difficulty level question and is a   category type question.","")</f>
        <v/>
      </c>
      <c r="E45" s="14"/>
      <c r="F45" s="14"/>
    </row>
    <row r="46" spans="1:6" s="15" customFormat="1" x14ac:dyDescent="0.25">
      <c r="A46" s="30"/>
      <c r="B46" s="30"/>
      <c r="C46" s="30"/>
      <c r="D46" s="29" t="str">
        <f>IF(Grade, CONCATENATE("Explanation: ", "" ),"")</f>
        <v/>
      </c>
      <c r="E46" s="14"/>
      <c r="F46" s="14"/>
    </row>
    <row r="47" spans="1:6" ht="15.75" x14ac:dyDescent="0.25">
      <c r="B47" s="19" t="str">
        <f>IF(COUNTA(B49:B52)&gt;1,CONCATENATE("&lt;&lt;You have entered ",COUNTA(B49:B52)," answers for Question ",A48,".  The question will be counted wrong if you submit it this way!&gt;&gt;"),IF(AND(COUNTA(B49:B52)=1,ISERROR(MATCH("X",B49:B52,0)=0)),"&lt;&lt;You must use an X to mark your answer&gt;&gt;",""))</f>
        <v/>
      </c>
      <c r="D47" s="20"/>
    </row>
    <row r="48" spans="1:6" x14ac:dyDescent="0.25">
      <c r="A48" s="16">
        <v>6</v>
      </c>
      <c r="B48" s="21" t="str">
        <f>IF(COUNTA(B49:B52)&lt;&gt;0,IF(Grade,IF(MATCH("X",B49:B52,0)&lt;&gt;VLOOKUP(A48,AnswerTable,2,FALSE),"X",""),""),"")</f>
        <v/>
      </c>
      <c r="D48" s="22" t="s">
        <v>23</v>
      </c>
      <c r="E48" s="11"/>
      <c r="F48" s="3"/>
    </row>
    <row r="49" spans="1:6" ht="18.95" customHeight="1" x14ac:dyDescent="0.25">
      <c r="A49" s="23" t="str">
        <f>IF(Grade,IF(VLOOKUP(A48,AnswerTable,2,FALSE)=1,"P",""),"")</f>
        <v/>
      </c>
      <c r="B49" s="24"/>
      <c r="C49" s="25" t="s">
        <v>37</v>
      </c>
      <c r="D49" s="22" t="s">
        <v>13</v>
      </c>
      <c r="E49" s="11"/>
      <c r="F49" s="3"/>
    </row>
    <row r="50" spans="1:6" x14ac:dyDescent="0.25">
      <c r="A50" s="23" t="str">
        <f>IF(Grade,IF(VLOOKUP(A48,AnswerTable,2,FALSE)=2,"P",""),"")</f>
        <v/>
      </c>
      <c r="B50" s="24"/>
      <c r="C50" s="25" t="s">
        <v>38</v>
      </c>
      <c r="D50" s="22" t="s">
        <v>28</v>
      </c>
      <c r="E50" s="11"/>
      <c r="F50" s="3"/>
    </row>
    <row r="51" spans="1:6" ht="18.95" customHeight="1" x14ac:dyDescent="0.25">
      <c r="A51" s="23" t="str">
        <f>IF(Grade,IF(VLOOKUP(A48,AnswerTable,2,FALSE)=3,"P",""),"")</f>
        <v/>
      </c>
      <c r="B51" s="24"/>
      <c r="C51" s="25" t="s">
        <v>39</v>
      </c>
      <c r="D51" s="22" t="s">
        <v>16</v>
      </c>
      <c r="E51" s="11"/>
      <c r="F51" s="3"/>
    </row>
    <row r="52" spans="1:6" ht="30" x14ac:dyDescent="0.25">
      <c r="A52" s="23" t="str">
        <f>IF(Grade,IF(VLOOKUP(A48,AnswerTable,2,FALSE)=4,"P",""),"")</f>
        <v/>
      </c>
      <c r="B52" s="24"/>
      <c r="C52" s="25" t="s">
        <v>40</v>
      </c>
      <c r="D52" s="22" t="s">
        <v>14</v>
      </c>
      <c r="E52" s="11"/>
      <c r="F52" s="3"/>
    </row>
    <row r="53" spans="1:6" s="15" customFormat="1" x14ac:dyDescent="0.25">
      <c r="A53" s="26"/>
      <c r="B53" s="27"/>
      <c r="C53" s="28"/>
      <c r="D53" s="29" t="str">
        <f>IF(Grade,"See Wilson  text, chapter  9, page . This is considered a  Medium difficulty level question and is a   category type question.","")</f>
        <v/>
      </c>
      <c r="E53" s="14"/>
      <c r="F53" s="14"/>
    </row>
    <row r="54" spans="1:6" s="15" customFormat="1" x14ac:dyDescent="0.25">
      <c r="A54" s="30"/>
      <c r="B54" s="30"/>
      <c r="C54" s="30"/>
      <c r="D54" s="29" t="str">
        <f>IF(Grade, CONCATENATE("Explanation: ", "" ),"")</f>
        <v/>
      </c>
      <c r="E54" s="14"/>
      <c r="F54" s="14"/>
    </row>
    <row r="55" spans="1:6" ht="15.75" x14ac:dyDescent="0.25">
      <c r="B55" s="19" t="str">
        <f>IF(COUNTA(B57:B60)&gt;1,CONCATENATE("&lt;&lt;You have entered ",COUNTA(B57:B60)," answers for Question ",A56,".  The question will be counted wrong if you submit it this way!&gt;&gt;"),IF(AND(COUNTA(B57:B60)=1,ISERROR(MATCH("X",B57:B60,0)=0)),"&lt;&lt;You must use an X to mark your answer&gt;&gt;",""))</f>
        <v/>
      </c>
      <c r="D55" s="20"/>
    </row>
    <row r="56" spans="1:6" ht="30" x14ac:dyDescent="0.25">
      <c r="A56" s="16">
        <v>7</v>
      </c>
      <c r="B56" s="21" t="str">
        <f>IF(COUNTA(B57:B60)&lt;&gt;0,IF(Grade,IF(MATCH("X",B57:B60,0)&lt;&gt;VLOOKUP(A56,AnswerTable,2,FALSE),"X",""),""),"")</f>
        <v/>
      </c>
      <c r="D56" s="22" t="s">
        <v>30</v>
      </c>
      <c r="E56" s="11"/>
      <c r="F56" s="3"/>
    </row>
    <row r="57" spans="1:6" ht="18.95" customHeight="1" x14ac:dyDescent="0.25">
      <c r="A57" s="23" t="str">
        <f>IF(Grade,IF(VLOOKUP(A56,AnswerTable,2,FALSE)=1,"P",""),"")</f>
        <v/>
      </c>
      <c r="B57" s="24"/>
      <c r="C57" s="25" t="s">
        <v>37</v>
      </c>
      <c r="D57" s="22" t="s">
        <v>25</v>
      </c>
      <c r="E57" s="11"/>
      <c r="F57" s="3"/>
    </row>
    <row r="58" spans="1:6" ht="18.95" customHeight="1" x14ac:dyDescent="0.25">
      <c r="A58" s="23" t="str">
        <f>IF(Grade,IF(VLOOKUP(A56,AnswerTable,2,FALSE)=2,"P",""),"")</f>
        <v/>
      </c>
      <c r="B58" s="24"/>
      <c r="C58" s="25" t="s">
        <v>38</v>
      </c>
      <c r="D58" s="22" t="s">
        <v>24</v>
      </c>
      <c r="E58" s="11"/>
      <c r="F58" s="3"/>
    </row>
    <row r="59" spans="1:6" ht="18.95" customHeight="1" x14ac:dyDescent="0.25">
      <c r="A59" s="23" t="str">
        <f>IF(Grade,IF(VLOOKUP(A56,AnswerTable,2,FALSE)=3,"P",""),"")</f>
        <v/>
      </c>
      <c r="B59" s="24"/>
      <c r="C59" s="25" t="s">
        <v>39</v>
      </c>
      <c r="D59" s="22" t="s">
        <v>36</v>
      </c>
      <c r="E59" s="11"/>
      <c r="F59" s="3"/>
    </row>
    <row r="60" spans="1:6" ht="18.95" customHeight="1" x14ac:dyDescent="0.25">
      <c r="A60" s="23" t="str">
        <f>IF(Grade,IF(VLOOKUP(A56,AnswerTable,2,FALSE)=4,"P",""),"")</f>
        <v/>
      </c>
      <c r="B60" s="24"/>
      <c r="C60" s="25" t="s">
        <v>40</v>
      </c>
      <c r="D60" s="22" t="s">
        <v>31</v>
      </c>
      <c r="E60" s="11"/>
      <c r="F60" s="3"/>
    </row>
    <row r="61" spans="1:6" s="15" customFormat="1" x14ac:dyDescent="0.25">
      <c r="A61" s="26"/>
      <c r="B61" s="27"/>
      <c r="C61" s="28"/>
      <c r="D61" s="29" t="str">
        <f>IF(Grade,"See Wilson  text, chapter  10, page . This is considered a  Medium difficulty level question and is a   category type question.","")</f>
        <v/>
      </c>
      <c r="E61" s="14"/>
      <c r="F61" s="14"/>
    </row>
    <row r="62" spans="1:6" s="15" customFormat="1" x14ac:dyDescent="0.25">
      <c r="A62" s="30"/>
      <c r="B62" s="30"/>
      <c r="C62" s="30"/>
      <c r="D62" s="29" t="str">
        <f>IF(Grade, CONCATENATE("Explanation: ", "" ),"")</f>
        <v/>
      </c>
      <c r="E62" s="14"/>
      <c r="F62" s="14"/>
    </row>
    <row r="63" spans="1:6" ht="15.75" x14ac:dyDescent="0.25">
      <c r="B63" s="19" t="str">
        <f>IF(COUNTA(B65:B68)&gt;1,CONCATENATE("&lt;&lt;You have entered ",COUNTA(B65:B68)," answers for Question ",A64,".  The question will be counted wrong if you submit it this way!&gt;&gt;"),IF(AND(COUNTA(B65:B68)=1,ISERROR(MATCH("X",B65:B68,0)=0)),"&lt;&lt;You must use an X to mark your answer&gt;&gt;",""))</f>
        <v/>
      </c>
      <c r="D63" s="20"/>
    </row>
    <row r="64" spans="1:6" ht="30" x14ac:dyDescent="0.25">
      <c r="A64" s="16">
        <v>8</v>
      </c>
      <c r="B64" s="21" t="str">
        <f>IF(COUNTA(B65:B68)&lt;&gt;0,IF(Grade,IF(MATCH("X",B65:B68,0)&lt;&gt;VLOOKUP(A64,AnswerTable,2,FALSE),"X",""),""),"")</f>
        <v/>
      </c>
      <c r="D64" s="22" t="s">
        <v>26</v>
      </c>
      <c r="E64" s="11"/>
    </row>
    <row r="65" spans="1:5" ht="18.95" customHeight="1" x14ac:dyDescent="0.25">
      <c r="A65" s="23" t="str">
        <f>IF(Grade,IF(VLOOKUP(A64,AnswerTable,2,FALSE)=1,"P",""),"")</f>
        <v/>
      </c>
      <c r="B65" s="24"/>
      <c r="C65" s="25" t="s">
        <v>37</v>
      </c>
      <c r="D65" s="22" t="s">
        <v>43</v>
      </c>
      <c r="E65" s="11"/>
    </row>
    <row r="66" spans="1:5" ht="18.95" customHeight="1" x14ac:dyDescent="0.25">
      <c r="A66" s="23" t="str">
        <f>IF(Grade,IF(VLOOKUP(A64,AnswerTable,2,FALSE)=2,"P",""),"")</f>
        <v/>
      </c>
      <c r="B66" s="24"/>
      <c r="C66" s="25" t="s">
        <v>38</v>
      </c>
      <c r="D66" s="22" t="s">
        <v>20</v>
      </c>
      <c r="E66" s="11"/>
    </row>
    <row r="67" spans="1:5" ht="18.95" customHeight="1" x14ac:dyDescent="0.25">
      <c r="A67" s="23" t="str">
        <f>IF(Grade,IF(VLOOKUP(A64,AnswerTable,2,FALSE)=3,"P",""),"")</f>
        <v/>
      </c>
      <c r="B67" s="24"/>
      <c r="C67" s="25" t="s">
        <v>39</v>
      </c>
      <c r="D67" s="22" t="s">
        <v>19</v>
      </c>
      <c r="E67" s="11"/>
    </row>
    <row r="68" spans="1:5" ht="18.95" customHeight="1" x14ac:dyDescent="0.25">
      <c r="A68" s="23" t="str">
        <f>IF(Grade,IF(VLOOKUP(A64,AnswerTable,2,FALSE)=4,"P",""),"")</f>
        <v/>
      </c>
      <c r="B68" s="24"/>
      <c r="C68" s="25" t="s">
        <v>40</v>
      </c>
      <c r="D68" s="22" t="s">
        <v>27</v>
      </c>
      <c r="E68" s="11"/>
    </row>
    <row r="69" spans="1:5" s="15" customFormat="1" x14ac:dyDescent="0.25">
      <c r="A69" s="26"/>
      <c r="B69" s="27"/>
      <c r="C69" s="28"/>
      <c r="D69" s="29" t="str">
        <f>IF(Grade,"See Wilson  text, chapter  10, page . This is considered a  Medium difficulty level question and is a   category type question.","")</f>
        <v/>
      </c>
      <c r="E69" s="14"/>
    </row>
    <row r="70" spans="1:5" s="15" customFormat="1" x14ac:dyDescent="0.25">
      <c r="A70" s="30"/>
      <c r="B70" s="30"/>
      <c r="C70" s="30"/>
      <c r="D70" s="29" t="str">
        <f>IF(Grade, CONCATENATE("Explanation: ", "" ),"")</f>
        <v/>
      </c>
      <c r="E70" s="14"/>
    </row>
    <row r="71" spans="1:5" ht="15.75" x14ac:dyDescent="0.25">
      <c r="B71" s="19" t="str">
        <f>IF(COUNTA(B73:B76)&gt;1,CONCATENATE("&lt;&lt;You have entered ",COUNTA(B73:B76)," answers for Question ",A72,".  The question will be counted wrong if you submit it this way!&gt;&gt;"),IF(AND(COUNTA(B73:B76)=1,ISERROR(MATCH("X",B73:B76,0)=0)),"&lt;&lt;You must use an X to mark your answer&gt;&gt;",""))</f>
        <v/>
      </c>
      <c r="D71" s="20"/>
    </row>
    <row r="72" spans="1:5" x14ac:dyDescent="0.25">
      <c r="A72" s="16">
        <v>9</v>
      </c>
      <c r="B72" s="21" t="str">
        <f>IF(COUNTA(B73:B76)&lt;&gt;0,IF(Grade,IF(MATCH("X",B73:B76,0)&lt;&gt;VLOOKUP(A72,AnswerTable,2,FALSE),"X",""),""),"")</f>
        <v/>
      </c>
      <c r="D72" s="22" t="s">
        <v>32</v>
      </c>
      <c r="E72" s="11"/>
    </row>
    <row r="73" spans="1:5" ht="18.95" customHeight="1" x14ac:dyDescent="0.25">
      <c r="A73" s="23" t="str">
        <f>IF(Grade,IF(VLOOKUP(A72,AnswerTable,2,FALSE)=1,"P",""),"")</f>
        <v/>
      </c>
      <c r="B73" s="24"/>
      <c r="C73" s="25" t="s">
        <v>37</v>
      </c>
      <c r="D73" s="22" t="s">
        <v>31</v>
      </c>
      <c r="E73" s="11"/>
    </row>
    <row r="74" spans="1:5" ht="18.95" customHeight="1" x14ac:dyDescent="0.25">
      <c r="A74" s="23" t="str">
        <f>IF(Grade,IF(VLOOKUP(A72,AnswerTable,2,FALSE)=2,"P",""),"")</f>
        <v/>
      </c>
      <c r="B74" s="24"/>
      <c r="C74" s="25" t="s">
        <v>38</v>
      </c>
      <c r="D74" s="22" t="s">
        <v>42</v>
      </c>
      <c r="E74" s="11"/>
    </row>
    <row r="75" spans="1:5" ht="18.95" customHeight="1" x14ac:dyDescent="0.25">
      <c r="A75" s="23" t="str">
        <f>IF(Grade,IF(VLOOKUP(A72,AnswerTable,2,FALSE)=3,"P",""),"")</f>
        <v/>
      </c>
      <c r="B75" s="24"/>
      <c r="C75" s="25" t="s">
        <v>39</v>
      </c>
      <c r="D75" s="22" t="s">
        <v>27</v>
      </c>
      <c r="E75" s="11"/>
    </row>
    <row r="76" spans="1:5" ht="18.95" customHeight="1" x14ac:dyDescent="0.25">
      <c r="A76" s="23" t="str">
        <f>IF(Grade,IF(VLOOKUP(A72,AnswerTable,2,FALSE)=4,"P",""),"")</f>
        <v/>
      </c>
      <c r="B76" s="24"/>
      <c r="C76" s="25" t="s">
        <v>40</v>
      </c>
      <c r="D76" s="22" t="s">
        <v>20</v>
      </c>
      <c r="E76" s="11"/>
    </row>
    <row r="77" spans="1:5" s="15" customFormat="1" x14ac:dyDescent="0.25">
      <c r="A77" s="26"/>
      <c r="B77" s="27"/>
      <c r="C77" s="28"/>
      <c r="D77" s="29" t="str">
        <f>IF(Grade,"See Wilson  text, chapter  10, page . This is considered a  Medium difficulty level question and is a   category type question.","")</f>
        <v/>
      </c>
      <c r="E77" s="14"/>
    </row>
    <row r="78" spans="1:5" s="15" customFormat="1" x14ac:dyDescent="0.25">
      <c r="A78" s="30"/>
      <c r="B78" s="30"/>
      <c r="C78" s="30"/>
      <c r="D78" s="29" t="str">
        <f>IF(Grade, CONCATENATE("Explanation: ", "" ),"")</f>
        <v/>
      </c>
      <c r="E78" s="14"/>
    </row>
    <row r="79" spans="1:5" ht="15.75" x14ac:dyDescent="0.25">
      <c r="B79" s="19" t="str">
        <f>IF(COUNTA(B81:B84)&gt;1,CONCATENATE("&lt;&lt;You have entered ",COUNTA(B81:B84)," answers for Question ",A80,".  The question will be counted wrong if you submit it this way!&gt;&gt;"),IF(AND(COUNTA(B81:B84)=1,ISERROR(MATCH("X",B81:B84,0)=0)),"&lt;&lt;You must use an X to mark your answer&gt;&gt;",""))</f>
        <v/>
      </c>
      <c r="D79" s="20"/>
    </row>
    <row r="80" spans="1:5" x14ac:dyDescent="0.25">
      <c r="A80" s="16">
        <v>10</v>
      </c>
      <c r="B80" s="21" t="str">
        <f>IF(COUNTA(B81:B84)&lt;&gt;0,IF(Grade,IF(MATCH("X",B81:B84,0)&lt;&gt;VLOOKUP(A80,AnswerTable,2,FALSE),"X",""),""),"")</f>
        <v/>
      </c>
      <c r="D80" s="22" t="s">
        <v>33</v>
      </c>
      <c r="E80" s="11"/>
    </row>
    <row r="81" spans="1:5" ht="18.95" customHeight="1" x14ac:dyDescent="0.25">
      <c r="A81" s="23" t="str">
        <f>IF(Grade,IF(VLOOKUP(A80,AnswerTable,2,FALSE)=1,"P",""),"")</f>
        <v/>
      </c>
      <c r="B81" s="24"/>
      <c r="C81" s="25" t="s">
        <v>37</v>
      </c>
      <c r="D81" s="22" t="s">
        <v>25</v>
      </c>
      <c r="E81" s="11"/>
    </row>
    <row r="82" spans="1:5" ht="18.95" customHeight="1" x14ac:dyDescent="0.25">
      <c r="A82" s="23" t="str">
        <f>IF(Grade,IF(VLOOKUP(A80,AnswerTable,2,FALSE)=2,"P",""),"")</f>
        <v/>
      </c>
      <c r="B82" s="24"/>
      <c r="C82" s="25" t="s">
        <v>38</v>
      </c>
      <c r="D82" s="22" t="s">
        <v>44</v>
      </c>
      <c r="E82" s="11"/>
    </row>
    <row r="83" spans="1:5" ht="18.95" customHeight="1" x14ac:dyDescent="0.25">
      <c r="A83" s="23" t="str">
        <f>IF(Grade,IF(VLOOKUP(A80,AnswerTable,2,FALSE)=3,"P",""),"")</f>
        <v/>
      </c>
      <c r="B83" s="24"/>
      <c r="C83" s="25" t="s">
        <v>39</v>
      </c>
      <c r="D83" s="22" t="s">
        <v>19</v>
      </c>
      <c r="E83" s="11"/>
    </row>
    <row r="84" spans="1:5" ht="18.95" customHeight="1" x14ac:dyDescent="0.25">
      <c r="A84" s="23" t="str">
        <f>IF(Grade,IF(VLOOKUP(A80,AnswerTable,2,FALSE)=4,"P",""),"")</f>
        <v/>
      </c>
      <c r="B84" s="24"/>
      <c r="C84" s="25" t="s">
        <v>40</v>
      </c>
      <c r="D84" s="22" t="s">
        <v>18</v>
      </c>
      <c r="E84" s="11"/>
    </row>
    <row r="85" spans="1:5" s="15" customFormat="1" x14ac:dyDescent="0.25">
      <c r="A85" s="26"/>
      <c r="B85" s="27"/>
      <c r="C85" s="28"/>
      <c r="D85" s="29" t="str">
        <f>IF(Grade,"See Wilson  text, chapter  10, page . This is considered a  Medium difficulty level question and is a   category type question.","")</f>
        <v/>
      </c>
      <c r="E85" s="14"/>
    </row>
    <row r="86" spans="1:5" s="15" customFormat="1" x14ac:dyDescent="0.25">
      <c r="A86" s="30"/>
      <c r="B86" s="30"/>
      <c r="C86" s="30"/>
      <c r="D86" s="29" t="str">
        <f>IF(Grade, CONCATENATE("Explanation: ", "" ),"")</f>
        <v/>
      </c>
      <c r="E86" s="14"/>
    </row>
  </sheetData>
  <sheetProtection algorithmName="SHA-512" hashValue="P6ZbgNtd6boexpejxTOqZFIZM+m6b0P2q7104R/vhTL9Dz1h/8RzCYFOw1KiADEvZlRzPzHF8WfhLEcpyow3Cg==" saltValue="IqGxczIug2LpzMS6CPa4ag==" spinCount="100000" sheet="1" selectLockedCells="1"/>
  <sortState ref="C81:D84">
    <sortCondition descending="1" ref="C81"/>
  </sortState>
  <dataValidations count="1">
    <dataValidation type="textLength" allowBlank="1" showInputMessage="1" showErrorMessage="1" errorTitle="Too many characters" error="Too many characters entered.  You must only enter a single character per box." sqref="B9:B13 B17:B21 B25:B29 B33:B37 B41:B45 B49:B53 B57:B61 B65:B69 B73:B77 B81:B85">
      <formula1>0</formula1>
      <formula2>1</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F1" workbookViewId="0">
      <selection activeCell="B1" sqref="B1"/>
    </sheetView>
  </sheetViews>
  <sheetFormatPr defaultColWidth="9.125" defaultRowHeight="15" outlineLevelCol="1" x14ac:dyDescent="0.25"/>
  <cols>
    <col min="1" max="5" width="9.125" style="4" hidden="1" customWidth="1" outlineLevel="1"/>
    <col min="6" max="6" width="9.125" style="4" collapsed="1"/>
    <col min="7" max="16384" width="9.125" style="4"/>
  </cols>
  <sheetData>
    <row r="1" spans="1:5" x14ac:dyDescent="0.25">
      <c r="A1" s="7" t="s">
        <v>4</v>
      </c>
      <c r="B1" s="4" t="b">
        <v>0</v>
      </c>
      <c r="C1" s="7" t="s">
        <v>6</v>
      </c>
      <c r="D1" s="4">
        <v>2</v>
      </c>
    </row>
    <row r="2" spans="1:5" x14ac:dyDescent="0.25">
      <c r="A2" s="5" t="s">
        <v>3</v>
      </c>
      <c r="B2" s="5" t="s">
        <v>0</v>
      </c>
      <c r="C2" s="5" t="s">
        <v>1</v>
      </c>
      <c r="D2" s="5" t="s">
        <v>2</v>
      </c>
    </row>
    <row r="3" spans="1:5" x14ac:dyDescent="0.25">
      <c r="A3" s="4">
        <v>1</v>
      </c>
      <c r="B3" s="4">
        <v>3</v>
      </c>
      <c r="C3" s="4">
        <f>IF(ISERROR(MATCH("X",'CPMGT302 RA IV'!B9:B12,0)),0,MATCH("X",'CPMGT302 RA IV'!B9:B12,0))</f>
        <v>0</v>
      </c>
      <c r="D3" s="4">
        <f t="shared" ref="D3:D10" si="0">IF(C3&lt;&gt;B3,0,1)</f>
        <v>0</v>
      </c>
    </row>
    <row r="4" spans="1:5" x14ac:dyDescent="0.25">
      <c r="A4" s="4">
        <v>2</v>
      </c>
      <c r="B4" s="4">
        <v>1</v>
      </c>
      <c r="C4" s="4">
        <f>IF(ISERROR(MATCH("X",'CPMGT302 RA IV'!B17:B22,0)),0,MATCH("X",'CPMGT302 RA IV'!B17:B22,0))</f>
        <v>0</v>
      </c>
      <c r="D4" s="4">
        <f t="shared" si="0"/>
        <v>0</v>
      </c>
    </row>
    <row r="5" spans="1:5" x14ac:dyDescent="0.25">
      <c r="A5" s="4">
        <v>3</v>
      </c>
      <c r="B5" s="4">
        <v>4</v>
      </c>
      <c r="C5" s="4">
        <f>IF(ISERROR(MATCH("X",'CPMGT302 RA IV'!B25:B28,0)),0,MATCH("X",'CPMGT302 RA IV'!B25:B28,0))</f>
        <v>0</v>
      </c>
      <c r="D5" s="4">
        <f t="shared" si="0"/>
        <v>0</v>
      </c>
    </row>
    <row r="6" spans="1:5" x14ac:dyDescent="0.25">
      <c r="A6" s="4">
        <v>4</v>
      </c>
      <c r="B6" s="4">
        <v>2</v>
      </c>
      <c r="C6" s="4">
        <f>IF(ISERROR(MATCH("X",'CPMGT302 RA IV'!B33:B36,0)),0,MATCH("X",'CPMGT302 RA IV'!B33:B36,0))</f>
        <v>0</v>
      </c>
      <c r="D6" s="4">
        <f t="shared" si="0"/>
        <v>0</v>
      </c>
    </row>
    <row r="7" spans="1:5" x14ac:dyDescent="0.25">
      <c r="A7" s="4">
        <v>5</v>
      </c>
      <c r="B7" s="4">
        <v>4</v>
      </c>
      <c r="C7" s="4">
        <f>IF(ISERROR(MATCH("X",'CPMGT302 RA IV'!B41:B44,0)),0,MATCH("X",'CPMGT302 RA IV'!B41:B44,0))</f>
        <v>0</v>
      </c>
      <c r="D7" s="4">
        <f t="shared" si="0"/>
        <v>0</v>
      </c>
    </row>
    <row r="8" spans="1:5" x14ac:dyDescent="0.25">
      <c r="A8" s="4">
        <v>6</v>
      </c>
      <c r="B8" s="4">
        <v>1</v>
      </c>
      <c r="C8" s="4">
        <f>IF(ISERROR(MATCH("X",'CPMGT302 RA IV'!B49:B52,0)),0,MATCH("X",'CPMGT302 RA IV'!B49:B52,0))</f>
        <v>0</v>
      </c>
      <c r="D8" s="4">
        <f t="shared" si="0"/>
        <v>0</v>
      </c>
    </row>
    <row r="9" spans="1:5" x14ac:dyDescent="0.25">
      <c r="A9" s="4">
        <v>7</v>
      </c>
      <c r="B9" s="4">
        <v>2</v>
      </c>
      <c r="C9" s="4">
        <f>IF(ISERROR(MATCH("X",'CPMGT302 RA IV'!B57:B60,0)),0,MATCH("X",'CPMGT302 RA IV'!B57:B60,0))</f>
        <v>0</v>
      </c>
      <c r="D9" s="4">
        <f t="shared" si="0"/>
        <v>0</v>
      </c>
    </row>
    <row r="10" spans="1:5" x14ac:dyDescent="0.25">
      <c r="A10" s="4">
        <v>8</v>
      </c>
      <c r="B10" s="4">
        <v>2</v>
      </c>
      <c r="C10" s="4">
        <f>IF(ISERROR(MATCH("X",'CPMGT302 RA IV'!B65:B68,0)),0,MATCH("X",'CPMGT302 RA IV'!B65:B68,0))</f>
        <v>0</v>
      </c>
      <c r="D10" s="4">
        <f t="shared" si="0"/>
        <v>0</v>
      </c>
    </row>
    <row r="11" spans="1:5" x14ac:dyDescent="0.25">
      <c r="A11" s="4">
        <v>9</v>
      </c>
      <c r="B11" s="4">
        <v>3</v>
      </c>
      <c r="C11" s="4">
        <f>IF(ISERROR(MATCH("X",'CPMGT302 RA IV'!B73:B76,0)),0,MATCH("X",'CPMGT302 RA IV'!B73:B76,0))</f>
        <v>0</v>
      </c>
      <c r="D11" s="4">
        <f>IF(C11&lt;&gt;B11,0,1)</f>
        <v>0</v>
      </c>
    </row>
    <row r="12" spans="1:5" ht="15.75" thickBot="1" x14ac:dyDescent="0.3">
      <c r="A12" s="4">
        <v>10</v>
      </c>
      <c r="B12" s="4">
        <v>4</v>
      </c>
      <c r="C12" s="4">
        <f>IF(ISERROR(MATCH("X",'CPMGT302 RA IV'!B81:B84,0)),0,MATCH("X",'CPMGT302 RA IV'!B81:B84,0))</f>
        <v>0</v>
      </c>
      <c r="D12" s="4">
        <f>IF(C12&lt;&gt;B12,0,1)</f>
        <v>0</v>
      </c>
    </row>
    <row r="13" spans="1:5" ht="15.75" thickBot="1" x14ac:dyDescent="0.3">
      <c r="A13" s="8">
        <f>COUNTA(A3:A12)*PTValue</f>
        <v>20</v>
      </c>
      <c r="D13" s="6">
        <f>SUM(D3:D12)*PTValue</f>
        <v>0</v>
      </c>
      <c r="E13" s="9">
        <f>D13/A13</f>
        <v>0</v>
      </c>
    </row>
    <row r="14" spans="1:5" x14ac:dyDescent="0.25">
      <c r="C14" s="4" t="s">
        <v>7</v>
      </c>
      <c r="D14" s="4">
        <f>COUNTIF(D3:D12,"=1")</f>
        <v>0</v>
      </c>
    </row>
    <row r="15" spans="1:5" x14ac:dyDescent="0.25">
      <c r="C15" s="4" t="s">
        <v>8</v>
      </c>
      <c r="D15" s="4">
        <f>COUNTIF(D3:D12,"=0")</f>
        <v>10</v>
      </c>
    </row>
  </sheetData>
  <sheetProtection algorithmName="SHA-512" hashValue="HM7WNl0w5ViESisLYUzCpLHmkDTDmNxkMh27ZbtHq6L9wzjA8C+vqBg8UPesPjd0fOeKeFOdC7xO+PQgISqSuQ==" saltValue="W1J3IYpEPp5VXtAOlN3BJA==" spinCount="100000"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CPMGT302 RA IV</vt:lpstr>
      <vt:lpstr>Tables</vt:lpstr>
      <vt:lpstr>AnswerTable</vt:lpstr>
      <vt:lpstr>Grade</vt:lpstr>
      <vt:lpstr>PCTCorrect</vt:lpstr>
      <vt:lpstr>PointsEarned</vt:lpstr>
      <vt:lpstr>PTValue</vt:lpstr>
      <vt:lpstr>TotalCorrect</vt:lpstr>
      <vt:lpstr>TotalIncorrect</vt:lpstr>
      <vt:lpstr>TotalPoints</vt:lpstr>
    </vt:vector>
  </TitlesOfParts>
  <Company>creek nation casinos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jhburgess</dc:creator>
  <cp:lastModifiedBy>jhburgess</cp:lastModifiedBy>
  <dcterms:created xsi:type="dcterms:W3CDTF">2012-05-07T21:03:39Z</dcterms:created>
  <dcterms:modified xsi:type="dcterms:W3CDTF">2016-10-25T02:39:34Z</dcterms:modified>
</cp:coreProperties>
</file>