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nton\Desktop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3" i="1"/>
  <c r="F8" i="1"/>
  <c r="E8" i="1"/>
  <c r="D8" i="1"/>
  <c r="C8" i="1"/>
  <c r="B8" i="1"/>
  <c r="B9" i="1" s="1"/>
  <c r="B12" i="1" s="1"/>
  <c r="C11" i="1"/>
  <c r="D11" i="1"/>
  <c r="E11" i="1"/>
  <c r="F11" i="1"/>
  <c r="B11" i="1"/>
  <c r="F9" i="1"/>
  <c r="F4" i="1"/>
  <c r="B7" i="1"/>
  <c r="E9" i="1" s="1"/>
  <c r="E4" i="1"/>
  <c r="D4" i="1"/>
  <c r="C4" i="1"/>
  <c r="B4" i="1"/>
  <c r="E12" i="1" l="1"/>
  <c r="E10" i="1"/>
  <c r="F12" i="1"/>
  <c r="F10" i="1"/>
  <c r="C9" i="1"/>
  <c r="D9" i="1"/>
  <c r="B10" i="1"/>
  <c r="D10" i="1" l="1"/>
  <c r="D12" i="1"/>
  <c r="C10" i="1"/>
  <c r="C12" i="1"/>
</calcChain>
</file>

<file path=xl/sharedStrings.xml><?xml version="1.0" encoding="utf-8"?>
<sst xmlns="http://schemas.openxmlformats.org/spreadsheetml/2006/main" count="16" uniqueCount="16">
  <si>
    <t>Trial 1</t>
  </si>
  <si>
    <t xml:space="preserve"> Crystalization Temp. K</t>
  </si>
  <si>
    <t>Volume L</t>
  </si>
  <si>
    <t>Trial 2</t>
  </si>
  <si>
    <t>Trial 3</t>
  </si>
  <si>
    <t>Trial 4</t>
  </si>
  <si>
    <t xml:space="preserve">Initial Mass </t>
  </si>
  <si>
    <t>Trial 5</t>
  </si>
  <si>
    <t>mols</t>
  </si>
  <si>
    <t>Molarity</t>
  </si>
  <si>
    <t>Ksp= s^2</t>
  </si>
  <si>
    <t>ΔG = -RTln(ksp)</t>
  </si>
  <si>
    <t>1/T</t>
  </si>
  <si>
    <t>ln(ksp)</t>
  </si>
  <si>
    <t>ΔS</t>
  </si>
  <si>
    <t>ΔH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</si>
</sst>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ln(ksp) vs 1/T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Sheet1!$A$12</c:f>
              <c:strCache>
                <c:ptCount val="1"/>
                <c:pt idx="0">
                  <c:v>ln(ksp)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2412948381452318E-2"/>
                  <c:y val="-0.325625182268883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Sheet1!$B$11:$F$11</c:f>
              <c:numCache>
                <c:formatCode>0.00E+00</c:formatCode>
                <c:ptCount val="5"/>
                <c:pt idx="0">
                  <c:v>3.0926240915416735E-3</c:v>
                </c:pt>
                <c:pt idx="1">
                  <c:v>3.0897574540398581E-3</c:v>
                </c:pt>
                <c:pt idx="2">
                  <c:v>3.1630555116242292E-3</c:v>
                </c:pt>
                <c:pt idx="3">
                  <c:v>3.2631750693424702E-3</c:v>
                </c:pt>
                <c:pt idx="4">
                  <c:v>3.3372267645586521E-3</c:v>
                </c:pt>
              </c:numCache>
            </c:numRef>
          </c:xVal>
          <c:yVal>
            <c:numRef>
              <c:f>Sheet1!$B$12:$F$12</c:f>
              <c:numCache>
                <c:formatCode>0.00</c:formatCode>
                <c:ptCount val="5"/>
                <c:pt idx="0">
                  <c:v>3.748214927226555</c:v>
                </c:pt>
                <c:pt idx="1">
                  <c:v>3.4399135675720385</c:v>
                </c:pt>
                <c:pt idx="2">
                  <c:v>3.1728507823229934</c:v>
                </c:pt>
                <c:pt idx="3">
                  <c:v>2.9372847110102267</c:v>
                </c:pt>
                <c:pt idx="4">
                  <c:v>2.5359433200859245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749784"/>
        <c:axId val="237751352"/>
      </c:scatterChart>
      <c:valAx>
        <c:axId val="237749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751352"/>
        <c:crosses val="autoZero"/>
        <c:crossBetween val="midCat"/>
      </c:valAx>
      <c:valAx>
        <c:axId val="237751352"/>
        <c:scaling>
          <c:orientation val="minMax"/>
          <c:min val="2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ln(ksp)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74978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8</xdr:col>
      <xdr:colOff>304800</xdr:colOff>
      <xdr:row>29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tabSelected="1" workbookViewId="0">
      <selection activeCell="J26" sqref="J26"/>
    </sheetView>
  </sheetViews>
  <sheetFormatPr defaultRowHeight="15" x14ac:dyDescent="0.25"/>
  <cols>
    <col min="1" max="1" width="21.28515625" customWidth="1"/>
  </cols>
  <sheetData>
    <row r="2" spans="1:6" x14ac:dyDescent="0.25">
      <c r="B2" t="s">
        <v>0</v>
      </c>
      <c r="C2" t="s">
        <v>3</v>
      </c>
      <c r="D2" t="s">
        <v>4</v>
      </c>
      <c r="E2" t="s">
        <v>5</v>
      </c>
      <c r="F2" t="s">
        <v>7</v>
      </c>
    </row>
    <row r="3" spans="1:6" x14ac:dyDescent="0.25">
      <c r="A3" t="s">
        <v>2</v>
      </c>
      <c r="B3" s="1">
        <v>3.0000000000000001E-3</v>
      </c>
      <c r="C3" s="1">
        <v>3.5000000000000001E-3</v>
      </c>
      <c r="D3" s="1">
        <v>4.0000000000000001E-3</v>
      </c>
      <c r="E3" s="1">
        <v>4.4999999999999997E-3</v>
      </c>
      <c r="F3" s="1">
        <v>5.4999999999999997E-3</v>
      </c>
    </row>
    <row r="4" spans="1:6" x14ac:dyDescent="0.25">
      <c r="A4" t="s">
        <v>1</v>
      </c>
      <c r="B4">
        <f>273.15+50.2</f>
        <v>323.34999999999997</v>
      </c>
      <c r="C4">
        <f>273.15+50.5</f>
        <v>323.64999999999998</v>
      </c>
      <c r="D4">
        <f>273.15+43</f>
        <v>316.14999999999998</v>
      </c>
      <c r="E4">
        <f>273.15+33.3</f>
        <v>306.45</v>
      </c>
      <c r="F4">
        <f>273.15+26.5</f>
        <v>299.64999999999998</v>
      </c>
    </row>
    <row r="6" spans="1:6" x14ac:dyDescent="0.25">
      <c r="A6" t="s">
        <v>6</v>
      </c>
      <c r="B6">
        <v>1.976</v>
      </c>
    </row>
    <row r="7" spans="1:6" x14ac:dyDescent="0.25">
      <c r="A7" t="s">
        <v>8</v>
      </c>
      <c r="B7" s="1">
        <f>B6/101.1</f>
        <v>1.9545004945598417E-2</v>
      </c>
    </row>
    <row r="8" spans="1:6" x14ac:dyDescent="0.25">
      <c r="A8" s="3" t="s">
        <v>9</v>
      </c>
      <c r="B8" s="3">
        <f>B7/B3</f>
        <v>6.5150016485328051</v>
      </c>
      <c r="C8" s="3">
        <f>B7/C3</f>
        <v>5.584287127313833</v>
      </c>
      <c r="D8" s="3">
        <f>B7/D3</f>
        <v>4.8862512363996045</v>
      </c>
      <c r="E8" s="3">
        <f>B7/E3</f>
        <v>4.3433344323552037</v>
      </c>
      <c r="F8" s="3">
        <f>B7/F3</f>
        <v>3.5536372628360762</v>
      </c>
    </row>
    <row r="9" spans="1:6" x14ac:dyDescent="0.25">
      <c r="A9" t="s">
        <v>10</v>
      </c>
      <c r="B9" s="3">
        <f>B8^2</f>
        <v>42.445246480385165</v>
      </c>
      <c r="C9" s="3">
        <f t="shared" ref="C9:F9" si="0">C8^2</f>
        <v>31.18426272028298</v>
      </c>
      <c r="D9" s="3">
        <f t="shared" si="0"/>
        <v>23.875451145216662</v>
      </c>
      <c r="E9" s="3">
        <f t="shared" si="0"/>
        <v>18.8645539912823</v>
      </c>
      <c r="F9" s="3">
        <f t="shared" si="0"/>
        <v>12.62833779581708</v>
      </c>
    </row>
    <row r="10" spans="1:6" x14ac:dyDescent="0.25">
      <c r="A10" s="2" t="s">
        <v>11</v>
      </c>
      <c r="B10" s="1">
        <f>-8.314*(B4)*(LN(B9))</f>
        <v>-10076.445756919326</v>
      </c>
      <c r="C10" s="1">
        <f t="shared" ref="C10:F10" si="1">-8.314*(C4)*(LN(C9))</f>
        <v>-9256.2092093669544</v>
      </c>
      <c r="D10" s="1">
        <f t="shared" si="1"/>
        <v>-8339.7465859483782</v>
      </c>
      <c r="E10" s="1">
        <f t="shared" si="1"/>
        <v>-7483.6883000150438</v>
      </c>
      <c r="F10" s="1">
        <f t="shared" si="1"/>
        <v>-6317.7704874911942</v>
      </c>
    </row>
    <row r="11" spans="1:6" x14ac:dyDescent="0.25">
      <c r="A11" s="2" t="s">
        <v>12</v>
      </c>
      <c r="B11" s="1">
        <f>1/B4</f>
        <v>3.0926240915416735E-3</v>
      </c>
      <c r="C11" s="1">
        <f t="shared" ref="C11:F11" si="2">1/C4</f>
        <v>3.0897574540398581E-3</v>
      </c>
      <c r="D11" s="1">
        <f t="shared" si="2"/>
        <v>3.1630555116242292E-3</v>
      </c>
      <c r="E11" s="1">
        <f t="shared" si="2"/>
        <v>3.2631750693424702E-3</v>
      </c>
      <c r="F11" s="1">
        <f t="shared" si="2"/>
        <v>3.3372267645586521E-3</v>
      </c>
    </row>
    <row r="12" spans="1:6" x14ac:dyDescent="0.25">
      <c r="A12" s="2" t="s">
        <v>13</v>
      </c>
      <c r="B12" s="3">
        <f>LN(B9)</f>
        <v>3.748214927226555</v>
      </c>
      <c r="C12" s="3">
        <f t="shared" ref="C12:F12" si="3">LN(C9)</f>
        <v>3.4399135675720385</v>
      </c>
      <c r="D12" s="3">
        <f t="shared" si="3"/>
        <v>3.1728507823229934</v>
      </c>
      <c r="E12" s="3">
        <f t="shared" si="3"/>
        <v>2.9372847110102267</v>
      </c>
      <c r="F12" s="3">
        <f t="shared" si="3"/>
        <v>2.5359433200859245</v>
      </c>
    </row>
    <row r="13" spans="1:6" x14ac:dyDescent="0.25">
      <c r="A13" t="s">
        <v>15</v>
      </c>
      <c r="B13" s="1">
        <f>-4099.3*8.314</f>
        <v>-34081.580200000004</v>
      </c>
    </row>
    <row r="14" spans="1:6" x14ac:dyDescent="0.25">
      <c r="A14" t="s">
        <v>14</v>
      </c>
      <c r="B14">
        <f>16.24*8.314</f>
        <v>135.01935999999998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Portland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Anton</dc:creator>
  <cp:lastModifiedBy>Ana Anton</cp:lastModifiedBy>
  <dcterms:created xsi:type="dcterms:W3CDTF">2017-05-09T21:49:55Z</dcterms:created>
  <dcterms:modified xsi:type="dcterms:W3CDTF">2017-05-09T23:11:00Z</dcterms:modified>
</cp:coreProperties>
</file>