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224"/>
  <workbookPr hidePivotFieldList="1"/>
  <mc:AlternateContent xmlns:mc="http://schemas.openxmlformats.org/markup-compatibility/2006">
    <mc:Choice Requires="x15">
      <x15ac:absPath xmlns:x15ac="http://schemas.microsoft.com/office/spreadsheetml/2010/11/ac" url="/Users/KameronPinckney/Desktop/"/>
    </mc:Choice>
  </mc:AlternateContent>
  <bookViews>
    <workbookView xWindow="720" yWindow="460" windowWidth="28080" windowHeight="15800" activeTab="1"/>
  </bookViews>
  <sheets>
    <sheet name="OBJECTIVES" sheetId="5" r:id="rId1"/>
    <sheet name="calculations" sheetId="1" r:id="rId2"/>
    <sheet name="Number of bedrooms" sheetId="2" r:id="rId3"/>
    <sheet name="original 100 listing data" sheetId="3" r:id="rId4"/>
  </sheets>
  <externalReferences>
    <externalReference r:id="rId5"/>
  </externalReferences>
  <definedNames>
    <definedName name="_xlnm._FilterDatabase" localSheetId="1" hidden="1">calculations!$A$1:$A$101</definedName>
  </definedNames>
  <calcPr calcId="150001" concurrentCalc="0"/>
  <pivotCaches>
    <pivotCache cacheId="3" r:id="rId6"/>
  </pivotCache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" i="1" l="1"/>
  <c r="H2" i="1"/>
  <c r="H4" i="1"/>
  <c r="H5" i="1"/>
  <c r="H6" i="1"/>
  <c r="H7" i="1"/>
  <c r="H8" i="1"/>
  <c r="H9" i="1"/>
  <c r="I2" i="1"/>
  <c r="I3" i="1"/>
  <c r="I4" i="1"/>
  <c r="I5" i="1"/>
  <c r="I6" i="1"/>
  <c r="I7" i="1"/>
  <c r="I8" i="1"/>
  <c r="I9" i="1"/>
  <c r="K12" i="1"/>
  <c r="L12" i="1"/>
  <c r="G2" i="1"/>
  <c r="F3" i="1"/>
  <c r="G3" i="1"/>
  <c r="F4" i="1"/>
  <c r="G4" i="1"/>
  <c r="F5" i="1"/>
  <c r="G5" i="1"/>
  <c r="F6" i="1"/>
  <c r="G6" i="1"/>
  <c r="F7" i="1"/>
  <c r="G7" i="1"/>
  <c r="F8" i="1"/>
  <c r="G8" i="1"/>
  <c r="L9" i="1"/>
  <c r="L8" i="1"/>
  <c r="K40" i="1"/>
  <c r="K39" i="1"/>
  <c r="K38" i="1"/>
  <c r="K37" i="1"/>
  <c r="K22" i="1"/>
  <c r="K21" i="1"/>
  <c r="K20" i="1"/>
  <c r="K19" i="1"/>
</calcChain>
</file>

<file path=xl/sharedStrings.xml><?xml version="1.0" encoding="utf-8"?>
<sst xmlns="http://schemas.openxmlformats.org/spreadsheetml/2006/main" count="688" uniqueCount="166">
  <si>
    <t>SALE TYPE</t>
  </si>
  <si>
    <t>PROPERTY TYPE</t>
  </si>
  <si>
    <t>CITY</t>
  </si>
  <si>
    <t>STATE</t>
  </si>
  <si>
    <t>ZIP</t>
  </si>
  <si>
    <t>LIST PRICE</t>
  </si>
  <si>
    <t>LAST SOLD PRICE</t>
  </si>
  <si>
    <t>BEDS</t>
  </si>
  <si>
    <t>BATHS</t>
  </si>
  <si>
    <t>SQFT</t>
  </si>
  <si>
    <t>LOT SIZE</t>
  </si>
  <si>
    <t>YEAR BUILT</t>
  </si>
  <si>
    <t>STATUS</t>
  </si>
  <si>
    <t>URL (SEE http://www.redfin.com/buy-a-home/comparative-market-analysis FOR INFO ON PRICING)</t>
  </si>
  <si>
    <t>MLS Listing</t>
  </si>
  <si>
    <t>Single Family Residential</t>
  </si>
  <si>
    <t>Honolulu</t>
  </si>
  <si>
    <t>HI</t>
  </si>
  <si>
    <t>Active</t>
  </si>
  <si>
    <t>http://www.redfin.com/HI/Honolulu/Undisclosed-address-96825/home/109258352</t>
  </si>
  <si>
    <t>http://www.redfin.com/HI/Honolulu/21-Kepola-Pl-96817/home/88490003</t>
  </si>
  <si>
    <t>http://www.redfin.com/HI/Honolulu/Undisclosed-address-96816/home/109257497/hicmls-201618166</t>
  </si>
  <si>
    <t>http://www.redfin.com/HI/Honolulu/1140-Kukila-St-96818/home/91468977</t>
  </si>
  <si>
    <t>http://www.redfin.com/HI/Honolulu/1806-Naio-St-96817/unit-A/home/91491597</t>
  </si>
  <si>
    <t>http://www.redfin.com/HI/Honolulu/1008-Koae-St-96816/home/63869929</t>
  </si>
  <si>
    <t>http://www.redfin.com/HI/Honolulu/2435-Kula-Kolea-Dr-96819/home/88478210</t>
  </si>
  <si>
    <t>http://www.redfin.com/HI/Honolulu/411-Ehako-Pl-96817/home/88482828/hicmls-201625587</t>
  </si>
  <si>
    <t>http://www.redfin.com/HI/Honolulu/337-Portlock-Rd-96825/home/63885102/hicmls-201625574</t>
  </si>
  <si>
    <t>http://www.redfin.com/HI/Honolulu/2633-Maunawai-Pl-96826/unit-A/home/63911573</t>
  </si>
  <si>
    <t>http://www.redfin.com/HI/Honolulu/322-Portlock-Rd-96825/unit-B/home/88466533</t>
  </si>
  <si>
    <t>http://www.redfin.com/HI/Honolulu/2101-Wilson-Pl-96819/home/63896303</t>
  </si>
  <si>
    <t>http://www.redfin.com/HI/Honolulu/123-Anahola-St-96825/home/63878935</t>
  </si>
  <si>
    <t>http://www.redfin.com/HI/Honolulu/2333-Kapiolani-Blvd-96826/unit-1008/home/91480880/hicmls-201625506</t>
  </si>
  <si>
    <t>http://www.redfin.com/HI/Honolulu/1124-Kukila-Pl-96818/home/91469029/hicmls-201625484</t>
  </si>
  <si>
    <t>http://www.redfin.com/HI/Honolulu/3911-Koko-Dr-96816/home/63949658/hicmls-201625358</t>
  </si>
  <si>
    <t>http://www.redfin.com/HI/Honolulu/381-Ainahou-St-96825/home/63858739</t>
  </si>
  <si>
    <t>http://www.redfin.com/HI/Honolulu/533-Hanana-Pl-96817/home/88483701</t>
  </si>
  <si>
    <t>http://www.redfin.com/HI/Honolulu/431-Kekauluohi-St-96825/home/63972256</t>
  </si>
  <si>
    <t>http://www.redfin.com/HI/Honolulu/880-Kaahue-St-96825/home/63889479</t>
  </si>
  <si>
    <t>http://www.redfin.com/HI/Honolulu/1525-Paina-St-96817/home/88484054/hicmls-201625457</t>
  </si>
  <si>
    <t>http://www.redfin.com/HI/Honolulu/920-6th-Ave-96816/home/63917660</t>
  </si>
  <si>
    <t>http://www.redfin.com/HI/Honolulu/4160-Black-Point-Rd-96816/home/91477215</t>
  </si>
  <si>
    <t>http://www.redfin.com/HI/Honolulu/2014-Nu-Pl-96817/unit-C/home/88482527</t>
  </si>
  <si>
    <t>http://www.redfin.com/HI/Honolulu/2970-Kalihi-St-96819/home/88478765</t>
  </si>
  <si>
    <t>http://www.redfin.com/HI/Honolulu/1821-Waihee-St-96817/unit-A/home/63982465</t>
  </si>
  <si>
    <t>http://www.redfin.com/HI/Honolulu/4020-Iwalani-Pl-96816/home/88518630</t>
  </si>
  <si>
    <t>http://www.redfin.com/HI/Honolulu/1127-Banyan-St-96817/unit-D/home/63851935</t>
  </si>
  <si>
    <t>http://www.redfin.com/HI/Honolulu/1728-Onipaa-St-96819/home/88471760</t>
  </si>
  <si>
    <t>http://www.redfin.com/HI/Honolulu/445-Seaside-Ave-96815/unit-2820/home/88503035</t>
  </si>
  <si>
    <t>http://www.redfin.com/HI/Honolulu/1219-Ikena-Cir-96821/home/63982662</t>
  </si>
  <si>
    <t>http://www.redfin.com/HI/Honolulu/4351-Kahala-Ave-96816/home/63749444</t>
  </si>
  <si>
    <t>http://www.redfin.com/HI/Honolulu/1007-Lunalilo-Home-Rd-96825/home/63989969</t>
  </si>
  <si>
    <t>http://www.redfin.com/HI/Honolulu/1135-Lunalilo-Home-Rd-96825/home/88533956</t>
  </si>
  <si>
    <t>http://www.redfin.com/HI/Honolulu/236-Lumahai-Pl-96825/home/63885403</t>
  </si>
  <si>
    <t>http://www.redfin.com/HI/Honolulu/2750-Manoa-Rd-96822/home/88511591</t>
  </si>
  <si>
    <t>http://www.redfin.com/HI/Honolulu/1336-Dominis-St-96822/home/88496734</t>
  </si>
  <si>
    <t>http://www.redfin.com/HI/Honolulu/559-Moaniala-St-96821/home/63747200</t>
  </si>
  <si>
    <t>http://www.redfin.com/HI/Honolulu/1111-Kaumoku-St-96825/home/63964544</t>
  </si>
  <si>
    <t>http://www.redfin.com/HI/Honolulu/1917-Uhu-St-96819/unit-A/home/109080940</t>
  </si>
  <si>
    <t>http://www.redfin.com/HI/Honolulu/1905-Naio-St-96817/home/88480599</t>
  </si>
  <si>
    <t>http://www.redfin.com/HI/Honolulu/1510-Mawae-Pl-96817/home/63966827</t>
  </si>
  <si>
    <t>http://www.redfin.com/HI/Honolulu/3302-Oahu-Ave-96822/home/63859358</t>
  </si>
  <si>
    <t>http://www.redfin.com/HI/Honolulu/1774B-Palolo-Ave-96816/home/109075273</t>
  </si>
  <si>
    <t>http://www.redfin.com/HI/Honolulu/1090-Kamookoa-Pl-96825/home/88533598</t>
  </si>
  <si>
    <t>http://www.redfin.com/HI/Honolulu/851-Kaluanui-Rd-96825/home/63865166</t>
  </si>
  <si>
    <t>http://www.redfin.com/HI/Honolulu/1021-Koko-Head-Ave-96816/home/63999660</t>
  </si>
  <si>
    <t>http://www.redfin.com/HI/Honolulu/1431-Kamole-St-96821/home/63876928</t>
  </si>
  <si>
    <t>http://www.redfin.com/HI/Honolulu/893-Moaniala-St-96821/home/63888338</t>
  </si>
  <si>
    <t>http://www.redfin.com/HI/Honolulu/2012-Oswald-St-96816/home/63964633</t>
  </si>
  <si>
    <t>http://www.redfin.com/HI/Honolulu/1620-Kilohi-St-96819/home/88477742</t>
  </si>
  <si>
    <t>http://www.redfin.com/HI/Honolulu/1021-Koloa-St-96816/home/88524440</t>
  </si>
  <si>
    <t>http://www.redfin.com/HI/Honolulu/2527-Kalihi-St-96819/home/63970357</t>
  </si>
  <si>
    <t>http://www.redfin.com/HI/Honolulu/1901-Coyne-St-96826/home/63970844</t>
  </si>
  <si>
    <t>http://www.redfin.com/HI/Honolulu/4140-Black-Point-Rd-96816/home/63855203</t>
  </si>
  <si>
    <t>http://www.redfin.com/HI/Honolulu/7859-Makaaoa-Pl-96825/home/63975721</t>
  </si>
  <si>
    <t>http://www.redfin.com/HI/Honolulu/3516-Launa-Pl-96816/home/88522806</t>
  </si>
  <si>
    <t>http://www.redfin.com/HI/Honolulu/3577-Pinao-St-96822/unit-29/home/88513012</t>
  </si>
  <si>
    <t>http://www.redfin.com/HI/Honolulu/1835-Halekoa-Dr-96821/home/88525476</t>
  </si>
  <si>
    <t>http://www.redfin.com/HI/Honolulu/Undisclosed-address-96821/home/109061468</t>
  </si>
  <si>
    <t>http://www.redfin.com/HI/Honolulu/835-Aipo-St-96825/home/63991060</t>
  </si>
  <si>
    <t>http://www.redfin.com/HI/Honolulu/2898-Kalihi-St-96819/home/88478759</t>
  </si>
  <si>
    <t>http://www.redfin.com/HI/Honolulu/3398-Kalihi-St-96819/unit-A/home/88478917</t>
  </si>
  <si>
    <t>http://www.redfin.com/HI/Honolulu/721-Hoawa-St-96826/home/63992991</t>
  </si>
  <si>
    <t>http://www.redfin.com/HI/Honolulu/930-Pueo-St-96816/home/88524562</t>
  </si>
  <si>
    <t>http://www.redfin.com/HI/Honolulu/364-Oomano-Pl-96825/home/63972966</t>
  </si>
  <si>
    <t>http://www.redfin.com/HI/Honolulu/5949-Kalanianaole-Hwy-96821/unit-D/home/63905541</t>
  </si>
  <si>
    <t>http://www.redfin.com/HI/Honolulu/4721-Halehoola-Pl-96816/home/88520689</t>
  </si>
  <si>
    <t>http://www.redfin.com/HI/Honolulu/283-Mahimahi-Pl-96821/home/88527661</t>
  </si>
  <si>
    <t>http://www.redfin.com/HI/Honolulu/130-Lunalilo-Home-Rd-96825/home/63883795</t>
  </si>
  <si>
    <t>http://www.redfin.com/HI/Honolulu/1720E-Palolo-Ave-96816/home/104283203</t>
  </si>
  <si>
    <t>http://www.redfin.com/HI/Honolulu/1453-Kalanikai-Pl-96821/unit-38/home/63792186</t>
  </si>
  <si>
    <t>http://www.redfin.com/HI/Honolulu/1422-Ekaha-Ave-96816/home/88519878</t>
  </si>
  <si>
    <t>http://www.redfin.com/HI/Honolulu/1336-Alewa-Dr-96817/home/88484090</t>
  </si>
  <si>
    <t>http://www.redfin.com/HI/Honolulu/1510-16th-Ave-96816/home/88519743</t>
  </si>
  <si>
    <t>http://www.redfin.com/HI/Honolulu/160-Nawiliwili-St-96825/home/63897811</t>
  </si>
  <si>
    <t>http://www.redfin.com/HI/Honolulu/1417-Hoakoa-Pl-96821/unit-7/home/63925217</t>
  </si>
  <si>
    <t>http://www.redfin.com/HI/Honolulu/868-Ahuwale-St-96821/home/88527163</t>
  </si>
  <si>
    <t>http://www.redfin.com/HI/Honolulu/768-Kaulana-Pl-96821/home/63884187</t>
  </si>
  <si>
    <t>http://www.redfin.com/HI/Honolulu/5599-Kalanianaole-Hwy-96821/home/63896379</t>
  </si>
  <si>
    <t>http://www.redfin.com/HI/Honolulu/1544-Ihiloa-Loop-96821/home/63748869</t>
  </si>
  <si>
    <t>http://www.redfin.com/HI/Honolulu/7-Lumahai-St-96825/home/88529420</t>
  </si>
  <si>
    <t>http://www.redfin.com/HI/Honolulu/6085-Manukapu-Pl-96821/home/88528466</t>
  </si>
  <si>
    <t>http://www.redfin.com/HI/Honolulu/3330-Wauke-St-96815/home/63940213</t>
  </si>
  <si>
    <t>http://www.redfin.com/HI/Honolulu/744-22nd-Ave-96816/home/88518208</t>
  </si>
  <si>
    <t>http://www.redfin.com/HI/Honolulu/742-Kokomo-Pl-96825/home/63855095</t>
  </si>
  <si>
    <t>http://www.redfin.com/HI/Honolulu/1430-Holelua-Pl-96817/home/88482185</t>
  </si>
  <si>
    <t>http://www.redfin.com/HI/Honolulu/1586-Pahulu-St-96819/home/63931666</t>
  </si>
  <si>
    <t>http://www.redfin.com/HI/Honolulu/2036-9th-Ave-96816/home/91481188</t>
  </si>
  <si>
    <t>http://www.redfin.com/HI/Honolulu/419-Pau-St-96815/home/88501508/hicmls-201623144</t>
  </si>
  <si>
    <t>http://www.redfin.com/HI/Honolulu/415-Kapahulu-Ave-96815/unit-F/home/88515424</t>
  </si>
  <si>
    <t>http://www.redfin.com/HI/Honolulu/3003-Alencastre-Pl-96816/home/88522084</t>
  </si>
  <si>
    <t>http://www.redfin.com/HI/Honolulu/4018-Kaimuki-Ave-96816/home/88518138</t>
  </si>
  <si>
    <t>http://www.redfin.com/HI/Honolulu/904-Lawelawe-St-96821/home/88527042</t>
  </si>
  <si>
    <t>http://www.redfin.com/HI/Honolulu/Undisclosed-address-96825/home/108988958</t>
  </si>
  <si>
    <t>http://www.redfin.com/HI/Honolulu/3145-Kalihi-St-96819/home/63881938</t>
  </si>
  <si>
    <t>http://www.redfin.com/HI/Honolulu/2981-Laukoa-Pl-96813/home/63885434</t>
  </si>
  <si>
    <t>http://www.redfin.com/HI/Honolulu/3031-Ukiuki-Pl-96819/home/63858507</t>
  </si>
  <si>
    <t>http://www.redfin.com/HI/Honolulu/631-10th-Ave-96816/home/63896106</t>
  </si>
  <si>
    <t>http://www.redfin.com/HI/Honolulu/626-Elepaio-St-96816/home/88523462</t>
  </si>
  <si>
    <t>https://www.redfin.com/city/34945/HI/Honolulu/real-estate-for-sale</t>
  </si>
  <si>
    <t>source</t>
  </si>
  <si>
    <t>Grand Total</t>
  </si>
  <si>
    <t>Number of bedrooms</t>
  </si>
  <si>
    <t>Frequency of bedrooms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</si>
  <si>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</si>
  <si>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</si>
  <si>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</si>
  <si>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</si>
  <si>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</si>
  <si>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</si>
  <si>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</si>
  <si>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</si>
  <si>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</si>
  <si>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</si>
  <si>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</si>
  <si>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</si>
  <si>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</si>
  <si>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SQ FT</t>
  </si>
  <si>
    <t>LIST PRICE QUARTILES</t>
  </si>
  <si>
    <t>1ST</t>
  </si>
  <si>
    <t>3RD</t>
  </si>
  <si>
    <t>SQ FT QUARTILES</t>
  </si>
  <si>
    <t>MEDIAN</t>
  </si>
  <si>
    <t>MAXIMUM</t>
  </si>
  <si>
    <t>BEDRMS</t>
  </si>
  <si>
    <r>
      <t>Create</t>
    </r>
    <r>
      <rPr>
        <sz val="12"/>
        <color rgb="FF000000"/>
        <rFont val="Times New Roman"/>
        <family val="1"/>
      </rPr>
      <t> an Excel</t>
    </r>
    <r>
      <rPr>
        <vertAlign val="superscript"/>
        <sz val="12"/>
        <color rgb="FF000000"/>
        <rFont val="Times New Roman"/>
        <family val="1"/>
      </rPr>
      <t>®</t>
    </r>
    <r>
      <rPr>
        <sz val="12"/>
        <color rgb="FF000000"/>
        <rFont val="Times New Roman"/>
        <family val="1"/>
      </rPr>
      <t> spreadsheet with 4 columns of the first 100 single family homes listed, not including condominiums or townhouses.</t>
    </r>
  </si>
  <si>
    <r>
      <t>Include</t>
    </r>
    <r>
      <rPr>
        <sz val="12"/>
        <color rgb="FF000000"/>
        <rFont val="Times New Roman"/>
        <family val="1"/>
      </rPr>
      <t> each of the following categories in the spreadsheet: Property address, listing price, square footage, and number of bedrooms.</t>
    </r>
  </si>
  <si>
    <r>
      <t>Prepare</t>
    </r>
    <r>
      <rPr>
        <sz val="12"/>
        <color rgb="FF000000"/>
        <rFont val="Times New Roman"/>
        <family val="1"/>
      </rPr>
      <t> a frequency distribution for listing prices, including relative frequencies. </t>
    </r>
  </si>
  <si>
    <r>
      <t>Create</t>
    </r>
    <r>
      <rPr>
        <sz val="12"/>
        <color rgb="FF000000"/>
        <rFont val="Times New Roman"/>
        <family val="1"/>
      </rPr>
      <t> your frequency distribution as identified in Chapters 2, 3, and 4. </t>
    </r>
  </si>
  <si>
    <r>
      <t>Generate</t>
    </r>
    <r>
      <rPr>
        <sz val="12"/>
        <color rgb="FF000000"/>
        <rFont val="Times New Roman"/>
        <family val="1"/>
      </rPr>
      <t> a histogram from your frequency distribution, again making sure you are consistent with the rules discussed in Chapter 2. </t>
    </r>
  </si>
  <si>
    <r>
      <t>Summarize</t>
    </r>
    <r>
      <rPr>
        <sz val="12"/>
        <color rgb="FF000000"/>
        <rFont val="Times New Roman"/>
        <family val="1"/>
      </rPr>
      <t> your findings from your frequency distribution and your histogram.</t>
    </r>
  </si>
  <si>
    <r>
      <t>Create</t>
    </r>
    <r>
      <rPr>
        <sz val="12"/>
        <color rgb="FF000000"/>
        <rFont val="Times New Roman"/>
        <family val="1"/>
      </rPr>
      <t> either a pie chart or a bar graph of the number of bedrooms in your 100 homes. </t>
    </r>
  </si>
  <si>
    <r>
      <t>Calculate</t>
    </r>
    <r>
      <rPr>
        <sz val="12"/>
        <color rgb="FF000000"/>
        <rFont val="Times New Roman"/>
        <family val="1"/>
      </rPr>
      <t> measures of central tendency for both listing prices and square footages. Those measures are mean, median, and mode. </t>
    </r>
  </si>
  <si>
    <r>
      <t>Determine</t>
    </r>
    <r>
      <rPr>
        <sz val="12"/>
        <color rgb="FF000000"/>
        <rFont val="Times New Roman"/>
        <family val="1"/>
      </rPr>
      <t> the quartiles for both listing prices and square footages.</t>
    </r>
  </si>
  <si>
    <r>
      <t>Calculate</t>
    </r>
    <r>
      <rPr>
        <sz val="12"/>
        <color rgb="FF000000"/>
        <rFont val="Times New Roman"/>
        <family val="1"/>
      </rPr>
      <t> measures of dispersion for both listing prices and square footages. Those measures are range, variance, and standard deviation. </t>
    </r>
  </si>
  <si>
    <r>
      <t>Apply </t>
    </r>
    <r>
      <rPr>
        <sz val="12"/>
        <color rgb="FF000000"/>
        <rFont val="Times New Roman"/>
        <family val="1"/>
      </rPr>
      <t>Chebyshev's Theorem and the Empirical Rule to both sets of data. </t>
    </r>
  </si>
  <si>
    <r>
      <t>Compare</t>
    </r>
    <r>
      <rPr>
        <sz val="12"/>
        <color rgb="FF000000"/>
        <rFont val="Times New Roman"/>
        <family val="1"/>
      </rPr>
      <t> your findings with your actual data. </t>
    </r>
  </si>
  <si>
    <r>
      <t>Conclude </t>
    </r>
    <r>
      <rPr>
        <sz val="12"/>
        <color rgb="FF000000"/>
        <rFont val="Times New Roman"/>
        <family val="1"/>
      </rPr>
      <t>whether Chebyshev's or Empirical Rule is more accurate with each of listing prices and square footages.</t>
    </r>
  </si>
  <si>
    <t># of classes</t>
  </si>
  <si>
    <t>2k rule</t>
  </si>
  <si>
    <t>Size of class</t>
  </si>
  <si>
    <t>LISTING PRICES</t>
  </si>
  <si>
    <t>RELATIVE FREQUENCY</t>
  </si>
  <si>
    <t>QUANTITY</t>
  </si>
  <si>
    <t>(See "Number of bedrooms" tab)</t>
  </si>
  <si>
    <t>(See "calculations" tab)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</si>
</sst>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0" xfId="0" pivotButton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/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vertical="center"/>
    </xf>
    <xf numFmtId="0" fontId="0" fillId="0" borderId="0" xfId="0" applyFill="1" applyBorder="1" applyAlignment="1"/>
    <xf numFmtId="0" fontId="2" fillId="3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10" xfId="0" applyFill="1" applyBorder="1" applyAlignment="1">
      <alignment vertical="center"/>
    </xf>
    <xf numFmtId="0" fontId="0" fillId="0" borderId="0" xfId="0" applyNumberFormat="1" applyFill="1" applyBorder="1" applyAlignment="1"/>
    <xf numFmtId="2" fontId="0" fillId="0" borderId="0" xfId="0" applyNumberFormat="1" applyAlignment="1">
      <alignment vertical="center"/>
    </xf>
    <xf numFmtId="0" fontId="4" fillId="0" borderId="2" xfId="0" applyFont="1" applyFill="1" applyBorder="1" applyAlignment="1">
      <alignment horizontal="centerContinuous" vertical="center"/>
    </xf>
    <xf numFmtId="0" fontId="0" fillId="0" borderId="0" xfId="0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2" fontId="2" fillId="2" borderId="0" xfId="0" applyNumberFormat="1" applyFont="1" applyFill="1" applyBorder="1" applyAlignment="1">
      <alignment vertical="center"/>
    </xf>
    <xf numFmtId="2" fontId="0" fillId="0" borderId="0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6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44" fontId="0" fillId="3" borderId="0" xfId="2" applyFont="1" applyFill="1" applyAlignment="1">
      <alignment vertical="center"/>
    </xf>
    <xf numFmtId="44" fontId="0" fillId="3" borderId="0" xfId="0" applyNumberFormat="1" applyFill="1" applyAlignment="1">
      <alignment vertical="center"/>
    </xf>
    <xf numFmtId="44" fontId="0" fillId="3" borderId="10" xfId="0" applyNumberFormat="1" applyFill="1" applyBorder="1" applyAlignment="1">
      <alignment vertical="center"/>
    </xf>
    <xf numFmtId="8" fontId="0" fillId="2" borderId="11" xfId="0" applyNumberForma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44" fontId="0" fillId="0" borderId="0" xfId="0" applyNumberFormat="1" applyFill="1" applyBorder="1" applyAlignment="1"/>
    <xf numFmtId="0" fontId="0" fillId="0" borderId="0" xfId="0" applyBorder="1" applyAlignment="1">
      <alignment horizontal="center" vertical="center"/>
    </xf>
    <xf numFmtId="0" fontId="0" fillId="0" borderId="10" xfId="0" applyBorder="1"/>
    <xf numFmtId="0" fontId="2" fillId="0" borderId="10" xfId="0" applyFont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5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[1]calculations!$L$16:$L$26</c:f>
              <c:strCache>
                <c:ptCount val="11"/>
                <c:pt idx="0">
                  <c:v>315000-814999</c:v>
                </c:pt>
                <c:pt idx="1">
                  <c:v>815000-1314999</c:v>
                </c:pt>
                <c:pt idx="2">
                  <c:v>1315000-1814999</c:v>
                </c:pt>
                <c:pt idx="3">
                  <c:v>1815000-2314999</c:v>
                </c:pt>
                <c:pt idx="4">
                  <c:v>2315000-2814999</c:v>
                </c:pt>
                <c:pt idx="5">
                  <c:v>2815000-3314999</c:v>
                </c:pt>
                <c:pt idx="6">
                  <c:v>3315000-3814999</c:v>
                </c:pt>
                <c:pt idx="7">
                  <c:v>3815000-4314999</c:v>
                </c:pt>
                <c:pt idx="8">
                  <c:v>5815000-6314999</c:v>
                </c:pt>
                <c:pt idx="9">
                  <c:v>6315000-6814999</c:v>
                </c:pt>
                <c:pt idx="10">
                  <c:v>19815000-20314999</c:v>
                </c:pt>
              </c:strCache>
            </c:strRef>
          </c:cat>
          <c:val>
            <c:numRef>
              <c:f>[1]calculations!$N$16:$N$26</c:f>
              <c:numCache>
                <c:formatCode>General</c:formatCode>
                <c:ptCount val="11"/>
                <c:pt idx="0">
                  <c:v>0.2</c:v>
                </c:pt>
                <c:pt idx="1">
                  <c:v>0.43</c:v>
                </c:pt>
                <c:pt idx="2">
                  <c:v>0.13</c:v>
                </c:pt>
                <c:pt idx="3">
                  <c:v>0.09</c:v>
                </c:pt>
                <c:pt idx="4">
                  <c:v>0.03</c:v>
                </c:pt>
                <c:pt idx="5">
                  <c:v>0.04</c:v>
                </c:pt>
                <c:pt idx="6">
                  <c:v>0.03</c:v>
                </c:pt>
                <c:pt idx="7">
                  <c:v>0.02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89-4C91-AF87-7B9F62D97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-2055417488"/>
        <c:axId val="-2055407840"/>
      </c:barChart>
      <c:catAx>
        <c:axId val="-2055417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Listing price Range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5407840"/>
        <c:crosses val="autoZero"/>
        <c:auto val="1"/>
        <c:lblAlgn val="ctr"/>
        <c:lblOffset val="100"/>
        <c:noMultiLvlLbl val="0"/>
      </c:catAx>
      <c:valAx>
        <c:axId val="-205540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541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[LTA_QNT351_WEEK2_GrouplistingsHawaii_teamA.xlsx]Number of bedrooms!PivotTable4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Frequency of bedrooms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'Number of bedrooms'!$C$2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'Number of bedrooms'!$B$3:$B$11</c:f>
              <c:strCach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11</c:v>
                </c:pt>
              </c:strCache>
            </c:strRef>
          </c:cat>
          <c:val>
            <c:numRef>
              <c:f>'Number of bedrooms'!$C$3:$C$11</c:f>
              <c:numCache>
                <c:formatCode>General</c:formatCode>
                <c:ptCount val="8"/>
                <c:pt idx="0">
                  <c:v>1.0</c:v>
                </c:pt>
                <c:pt idx="1">
                  <c:v>4.0</c:v>
                </c:pt>
                <c:pt idx="2">
                  <c:v>30.0</c:v>
                </c:pt>
                <c:pt idx="3">
                  <c:v>36.0</c:v>
                </c:pt>
                <c:pt idx="4">
                  <c:v>15.0</c:v>
                </c:pt>
                <c:pt idx="5">
                  <c:v>7.0</c:v>
                </c:pt>
                <c:pt idx="6">
                  <c:v>4.0</c:v>
                </c:pt>
                <c:pt idx="7">
                  <c:v>3.0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B4-4A29-B861-A737479F1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041761168"/>
        <c:axId val="-2041755872"/>
      </c:barChart>
      <c:catAx>
        <c:axId val="-20417611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bedrooms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1755872"/>
        <c:crosses val="autoZero"/>
        <c:auto val="1"/>
        <c:lblAlgn val="ctr"/>
        <c:lblOffset val="100"/>
        <c:noMultiLvlLbl val="0"/>
      </c:catAx>
      <c:valAx>
        <c:axId val="-2041755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1761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25400</xdr:colOff>
      <xdr:row>2</xdr:row>
      <xdr:rowOff>63500</xdr:rowOff>
    </xdr:from>
    <xdr:to>
      <xdr:col>17</xdr:col>
      <xdr:colOff>457200</xdr:colOff>
      <xdr:row>20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xmlns:lc="http://schemas.openxmlformats.org/drawingml/2006/lockedCanvas" id="{E0068B0C-CB24-4C3F-B3DB-72DB1F123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1</xdr:row>
      <xdr:rowOff>0</xdr:rowOff>
    </xdr:from>
    <xdr:to>
      <xdr:col>11</xdr:col>
      <xdr:colOff>0</xdr:colOff>
      <xdr:row>16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A2476490-67E3-4438-A65D-38DE26C7B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meronPinckney/Downloads/20161008160206100_listings__list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s"/>
      <sheetName val="Number of bedrooms"/>
      <sheetName val="original 100 listing data"/>
    </sheetNames>
    <sheetDataSet>
      <sheetData sheetId="0">
        <row r="16">
          <cell r="L16" t="str">
            <v>315000-814999</v>
          </cell>
          <cell r="N16">
            <v>0.2</v>
          </cell>
        </row>
        <row r="17">
          <cell r="L17" t="str">
            <v>815000-1314999</v>
          </cell>
          <cell r="N17">
            <v>0.43</v>
          </cell>
        </row>
        <row r="18">
          <cell r="L18" t="str">
            <v>1315000-1814999</v>
          </cell>
          <cell r="N18">
            <v>0.13</v>
          </cell>
        </row>
        <row r="19">
          <cell r="L19" t="str">
            <v>1815000-2314999</v>
          </cell>
          <cell r="N19">
            <v>0.09</v>
          </cell>
        </row>
        <row r="20">
          <cell r="L20" t="str">
            <v>2315000-2814999</v>
          </cell>
          <cell r="N20">
            <v>0.03</v>
          </cell>
        </row>
        <row r="21">
          <cell r="L21" t="str">
            <v>2815000-3314999</v>
          </cell>
          <cell r="N21">
            <v>0.04</v>
          </cell>
        </row>
        <row r="22">
          <cell r="L22" t="str">
            <v>3315000-3814999</v>
          </cell>
          <cell r="N22">
            <v>0.03</v>
          </cell>
        </row>
        <row r="23">
          <cell r="L23" t="str">
            <v>3815000-4314999</v>
          </cell>
          <cell r="N23">
            <v>0.02</v>
          </cell>
        </row>
        <row r="24">
          <cell r="L24" t="str">
            <v>5815000-6314999</v>
          </cell>
          <cell r="N24">
            <v>0.01</v>
          </cell>
        </row>
        <row r="25">
          <cell r="L25" t="str">
            <v>6315000-6814999</v>
          </cell>
          <cell r="N25">
            <v>0.01</v>
          </cell>
        </row>
        <row r="26">
          <cell r="L26" t="str">
            <v>19815000-20314999</v>
          </cell>
          <cell r="N26">
            <v>0.01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2651.33199097222" createdVersion="6" refreshedVersion="6" minRefreshableVersion="3" recordCount="100">
  <cacheSource type="worksheet">
    <worksheetSource ref="A1:A101" sheet="Number of bedrooms"/>
  </cacheSource>
  <cacheFields count="1">
    <cacheField name="BEDS" numFmtId="0">
      <sharedItems containsSemiMixedTypes="0" containsString="0" containsNumber="1" containsInteger="1" minValue="1" maxValue="11" count="8">
        <n v="6"/>
        <n v="7"/>
        <n v="4"/>
        <n v="5"/>
        <n v="11"/>
        <n v="2"/>
        <n v="3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x v="0"/>
  </r>
  <r>
    <x v="1"/>
  </r>
  <r>
    <x v="2"/>
  </r>
  <r>
    <x v="1"/>
  </r>
  <r>
    <x v="3"/>
  </r>
  <r>
    <x v="2"/>
  </r>
  <r>
    <x v="0"/>
  </r>
  <r>
    <x v="3"/>
  </r>
  <r>
    <x v="3"/>
  </r>
  <r>
    <x v="3"/>
  </r>
  <r>
    <x v="2"/>
  </r>
  <r>
    <x v="4"/>
  </r>
  <r>
    <x v="2"/>
  </r>
  <r>
    <x v="5"/>
  </r>
  <r>
    <x v="6"/>
  </r>
  <r>
    <x v="6"/>
  </r>
  <r>
    <x v="2"/>
  </r>
  <r>
    <x v="6"/>
  </r>
  <r>
    <x v="6"/>
  </r>
  <r>
    <x v="2"/>
  </r>
  <r>
    <x v="1"/>
  </r>
  <r>
    <x v="6"/>
  </r>
  <r>
    <x v="5"/>
  </r>
  <r>
    <x v="2"/>
  </r>
  <r>
    <x v="6"/>
  </r>
  <r>
    <x v="6"/>
  </r>
  <r>
    <x v="3"/>
  </r>
  <r>
    <x v="6"/>
  </r>
  <r>
    <x v="2"/>
  </r>
  <r>
    <x v="7"/>
  </r>
  <r>
    <x v="2"/>
  </r>
  <r>
    <x v="2"/>
  </r>
  <r>
    <x v="3"/>
  </r>
  <r>
    <x v="6"/>
  </r>
  <r>
    <x v="2"/>
  </r>
  <r>
    <x v="2"/>
  </r>
  <r>
    <x v="3"/>
  </r>
  <r>
    <x v="2"/>
  </r>
  <r>
    <x v="2"/>
  </r>
  <r>
    <x v="6"/>
  </r>
  <r>
    <x v="4"/>
  </r>
  <r>
    <x v="0"/>
  </r>
  <r>
    <x v="2"/>
  </r>
  <r>
    <x v="2"/>
  </r>
  <r>
    <x v="3"/>
  </r>
  <r>
    <x v="2"/>
  </r>
  <r>
    <x v="2"/>
  </r>
  <r>
    <x v="2"/>
  </r>
  <r>
    <x v="3"/>
  </r>
  <r>
    <x v="2"/>
  </r>
  <r>
    <x v="2"/>
  </r>
  <r>
    <x v="3"/>
  </r>
  <r>
    <x v="6"/>
  </r>
  <r>
    <x v="4"/>
  </r>
  <r>
    <x v="2"/>
  </r>
  <r>
    <x v="2"/>
  </r>
  <r>
    <x v="5"/>
  </r>
  <r>
    <x v="6"/>
  </r>
  <r>
    <x v="2"/>
  </r>
  <r>
    <x v="2"/>
  </r>
  <r>
    <x v="6"/>
  </r>
  <r>
    <x v="0"/>
  </r>
  <r>
    <x v="3"/>
  </r>
  <r>
    <x v="0"/>
  </r>
  <r>
    <x v="6"/>
  </r>
  <r>
    <x v="6"/>
  </r>
  <r>
    <x v="3"/>
  </r>
  <r>
    <x v="3"/>
  </r>
  <r>
    <x v="2"/>
  </r>
  <r>
    <x v="6"/>
  </r>
  <r>
    <x v="2"/>
  </r>
  <r>
    <x v="6"/>
  </r>
  <r>
    <x v="1"/>
  </r>
  <r>
    <x v="2"/>
  </r>
  <r>
    <x v="3"/>
  </r>
  <r>
    <x v="6"/>
  </r>
  <r>
    <x v="6"/>
  </r>
  <r>
    <x v="6"/>
  </r>
  <r>
    <x v="2"/>
  </r>
  <r>
    <x v="3"/>
  </r>
  <r>
    <x v="2"/>
  </r>
  <r>
    <x v="2"/>
  </r>
  <r>
    <x v="2"/>
  </r>
  <r>
    <x v="2"/>
  </r>
  <r>
    <x v="2"/>
  </r>
  <r>
    <x v="6"/>
  </r>
  <r>
    <x v="5"/>
  </r>
  <r>
    <x v="2"/>
  </r>
  <r>
    <x v="6"/>
  </r>
  <r>
    <x v="6"/>
  </r>
  <r>
    <x v="6"/>
  </r>
  <r>
    <x v="6"/>
  </r>
  <r>
    <x v="2"/>
  </r>
  <r>
    <x v="6"/>
  </r>
  <r>
    <x v="6"/>
  </r>
  <r>
    <x v="6"/>
  </r>
  <r>
    <x v="6"/>
  </r>
  <r>
    <x v="0"/>
  </r>
  <r>
    <x v="6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2" rowHeaderCaption="Number of bedrooms">
  <location ref="B2:C11" firstHeaderRow="1" firstDataRow="1" firstDataCol="1"/>
  <pivotFields count="1">
    <pivotField axis="axisRow" dataField="1" showAll="0">
      <items count="9">
        <item x="7"/>
        <item x="5"/>
        <item x="6"/>
        <item x="2"/>
        <item x="3"/>
        <item x="0"/>
        <item x="1"/>
        <item x="4"/>
        <item t="default"/>
      </items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Frequency of bedrooms" fld="0" subtotal="count" baseField="0" baseItem="0"/>
  </dataFields>
  <formats count="5">
    <format dxfId="4">
      <pivotArea type="all" dataOnly="0" outline="0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collapsedLevelsAreSubtotals="1" fieldPosition="0">
        <references count="1">
          <reference field="0" count="0"/>
        </references>
      </pivotArea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chartFormats count="1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dfin.com/city/34945/HI/Honolulu/real-estate-for-sale" TargetMode="External"/><Relationship Id="rId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C31" sqref="C31"/>
    </sheetView>
  </sheetViews>
  <sheetFormatPr baseColWidth="10" defaultColWidth="8.83203125" defaultRowHeight="15" x14ac:dyDescent="0.2"/>
  <cols>
    <col min="16" max="16" width="12.5" customWidth="1"/>
  </cols>
  <sheetData>
    <row r="1" spans="1:16" ht="15.75" customHeight="1" x14ac:dyDescent="0.2">
      <c r="A1" s="11" t="s">
        <v>145</v>
      </c>
      <c r="N1" s="49" t="s">
        <v>165</v>
      </c>
      <c r="O1" s="48"/>
      <c r="P1" s="48"/>
    </row>
    <row r="2" spans="1:16" s="10" customFormat="1" ht="16" x14ac:dyDescent="0.2">
      <c r="A2" s="11"/>
    </row>
    <row r="3" spans="1:16" ht="16" x14ac:dyDescent="0.2">
      <c r="A3" s="11" t="s">
        <v>146</v>
      </c>
      <c r="N3" s="49" t="s">
        <v>165</v>
      </c>
      <c r="O3" s="48"/>
      <c r="P3" s="48"/>
    </row>
    <row r="4" spans="1:16" s="10" customFormat="1" ht="16" x14ac:dyDescent="0.2">
      <c r="A4" s="11"/>
    </row>
    <row r="5" spans="1:16" ht="16" x14ac:dyDescent="0.2">
      <c r="A5" s="11" t="s">
        <v>147</v>
      </c>
      <c r="N5" s="49" t="s">
        <v>165</v>
      </c>
      <c r="O5" s="48"/>
      <c r="P5" s="48"/>
    </row>
    <row r="6" spans="1:16" s="10" customFormat="1" ht="16" x14ac:dyDescent="0.2">
      <c r="A6" s="11"/>
    </row>
    <row r="7" spans="1:16" ht="16" x14ac:dyDescent="0.2">
      <c r="A7" s="11" t="s">
        <v>148</v>
      </c>
      <c r="N7" s="49" t="s">
        <v>165</v>
      </c>
      <c r="O7" s="48"/>
      <c r="P7" s="48"/>
    </row>
    <row r="9" spans="1:16" ht="16" x14ac:dyDescent="0.2">
      <c r="A9" s="11" t="s">
        <v>149</v>
      </c>
      <c r="N9" s="48"/>
      <c r="O9" s="48"/>
      <c r="P9" s="48"/>
    </row>
    <row r="11" spans="1:16" ht="16" x14ac:dyDescent="0.2">
      <c r="A11" s="11" t="s">
        <v>150</v>
      </c>
      <c r="N11" s="48"/>
      <c r="O11" s="48"/>
      <c r="P11" s="48"/>
    </row>
    <row r="13" spans="1:16" ht="16" x14ac:dyDescent="0.2">
      <c r="A13" s="11" t="s">
        <v>151</v>
      </c>
      <c r="N13" s="49" t="s">
        <v>164</v>
      </c>
      <c r="O13" s="48"/>
      <c r="P13" s="48"/>
    </row>
    <row r="15" spans="1:16" ht="16" x14ac:dyDescent="0.2">
      <c r="A15" s="11" t="s">
        <v>152</v>
      </c>
      <c r="N15" s="49" t="s">
        <v>165</v>
      </c>
      <c r="O15" s="48"/>
      <c r="P15" s="48"/>
    </row>
    <row r="17" spans="1:16" ht="16" x14ac:dyDescent="0.2">
      <c r="A17" s="11" t="s">
        <v>153</v>
      </c>
      <c r="N17" s="49" t="s">
        <v>165</v>
      </c>
      <c r="O17" s="48"/>
      <c r="P17" s="48"/>
    </row>
    <row r="19" spans="1:16" ht="16" x14ac:dyDescent="0.2">
      <c r="A19" s="11" t="s">
        <v>154</v>
      </c>
      <c r="N19" s="49" t="s">
        <v>165</v>
      </c>
      <c r="O19" s="48"/>
      <c r="P19" s="48"/>
    </row>
    <row r="21" spans="1:16" ht="16" x14ac:dyDescent="0.2">
      <c r="A21" s="11" t="s">
        <v>155</v>
      </c>
      <c r="N21" s="48"/>
      <c r="O21" s="48"/>
      <c r="P21" s="48"/>
    </row>
    <row r="23" spans="1:16" ht="16" x14ac:dyDescent="0.2">
      <c r="A23" s="11" t="s">
        <v>156</v>
      </c>
      <c r="N23" s="48"/>
      <c r="O23" s="48"/>
      <c r="P23" s="48"/>
    </row>
    <row r="25" spans="1:16" ht="16" x14ac:dyDescent="0.2">
      <c r="A25" s="11" t="s">
        <v>157</v>
      </c>
      <c r="N25" s="48"/>
      <c r="O25" s="48"/>
      <c r="P2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4"/>
  <sheetViews>
    <sheetView tabSelected="1" workbookViewId="0">
      <selection activeCell="O23" sqref="O23"/>
    </sheetView>
  </sheetViews>
  <sheetFormatPr baseColWidth="10" defaultColWidth="8.83203125" defaultRowHeight="15" x14ac:dyDescent="0.2"/>
  <cols>
    <col min="1" max="1" width="9.83203125" style="13" bestFit="1" customWidth="1"/>
    <col min="2" max="3" width="5.5" style="13" bestFit="1" customWidth="1"/>
    <col min="4" max="5" width="9.1640625" style="13" customWidth="1"/>
    <col min="6" max="6" width="15.33203125" style="13" bestFit="1" customWidth="1"/>
    <col min="7" max="7" width="18.1640625" style="13" bestFit="1" customWidth="1"/>
    <col min="8" max="8" width="16.6640625" style="13" bestFit="1" customWidth="1"/>
    <col min="9" max="9" width="20.5" style="13" bestFit="1" customWidth="1"/>
    <col min="10" max="10" width="10.5" style="13" bestFit="1" customWidth="1"/>
    <col min="11" max="11" width="11.83203125" style="13" bestFit="1" customWidth="1"/>
    <col min="12" max="12" width="13.5" style="13" bestFit="1" customWidth="1"/>
    <col min="13" max="13" width="9.1640625" style="13" customWidth="1"/>
    <col min="14" max="14" width="8.83203125" style="13"/>
    <col min="15" max="15" width="24.6640625" style="12" bestFit="1" customWidth="1"/>
    <col min="16" max="17" width="15.33203125" style="13" bestFit="1" customWidth="1"/>
    <col min="18" max="18" width="20.33203125" style="13" bestFit="1" customWidth="1"/>
    <col min="19" max="16384" width="8.83203125" style="13"/>
  </cols>
  <sheetData>
    <row r="1" spans="1:18" ht="16" thickBot="1" x14ac:dyDescent="0.25">
      <c r="A1" s="17" t="s">
        <v>5</v>
      </c>
      <c r="B1" s="17" t="s">
        <v>7</v>
      </c>
      <c r="C1" s="17" t="s">
        <v>9</v>
      </c>
      <c r="F1" s="53" t="s">
        <v>161</v>
      </c>
      <c r="G1" s="53"/>
      <c r="H1" s="24" t="s">
        <v>163</v>
      </c>
      <c r="I1" s="24" t="s">
        <v>162</v>
      </c>
      <c r="N1" s="42"/>
    </row>
    <row r="2" spans="1:18" x14ac:dyDescent="0.2">
      <c r="A2" s="13">
        <v>4250000</v>
      </c>
      <c r="B2" s="13">
        <v>6</v>
      </c>
      <c r="C2" s="13">
        <v>4756</v>
      </c>
      <c r="F2" s="38">
        <v>315000</v>
      </c>
      <c r="G2" s="39">
        <f t="shared" ref="G2:G8" si="0">F2+$L$12</f>
        <v>3127142.8571428573</v>
      </c>
      <c r="H2" s="25">
        <f>COUNTIFS(A2:A101, "&gt;=315000", A2:A101, "&lt;=3127142.86")</f>
        <v>91</v>
      </c>
      <c r="I2" s="25">
        <f t="shared" ref="I2:I8" si="1">H2/$H$9</f>
        <v>0.91</v>
      </c>
      <c r="K2" s="12" t="s">
        <v>158</v>
      </c>
      <c r="L2" s="12" t="s">
        <v>159</v>
      </c>
      <c r="N2" s="42"/>
      <c r="O2" s="47"/>
      <c r="P2" s="42"/>
      <c r="Q2" s="42"/>
      <c r="R2" s="42"/>
    </row>
    <row r="3" spans="1:18" x14ac:dyDescent="0.2">
      <c r="A3" s="13">
        <v>2250000</v>
      </c>
      <c r="B3" s="13">
        <v>7</v>
      </c>
      <c r="C3" s="13">
        <v>5583</v>
      </c>
      <c r="F3" s="37">
        <f>G2+0.01</f>
        <v>3127142.8671428571</v>
      </c>
      <c r="G3" s="37">
        <f t="shared" si="0"/>
        <v>5939285.7242857143</v>
      </c>
      <c r="H3" s="13">
        <f>COUNTIFS(A2:A101, "&gt;=3127142.87", A2:A101, "&lt;=5939285.72")</f>
        <v>6</v>
      </c>
      <c r="I3" s="13">
        <f t="shared" si="1"/>
        <v>0.06</v>
      </c>
      <c r="J3" s="14"/>
      <c r="K3" s="12">
        <v>1</v>
      </c>
      <c r="L3" s="13">
        <v>2</v>
      </c>
      <c r="N3" s="42"/>
      <c r="O3" s="43"/>
      <c r="P3" s="43"/>
      <c r="Q3" s="43"/>
      <c r="R3" s="43"/>
    </row>
    <row r="4" spans="1:18" x14ac:dyDescent="0.2">
      <c r="A4" s="13">
        <v>1768000</v>
      </c>
      <c r="B4" s="13">
        <v>4</v>
      </c>
      <c r="C4" s="13">
        <v>2714</v>
      </c>
      <c r="F4" s="39">
        <f t="shared" ref="F4:F8" si="2">G3+0.01</f>
        <v>5939285.7342857141</v>
      </c>
      <c r="G4" s="39">
        <f t="shared" si="0"/>
        <v>8751428.5914285704</v>
      </c>
      <c r="H4" s="25">
        <f>COUNTIFS(A2:A101, "&gt;=5939285.73", A2:A101, "&lt;=8751428.59")</f>
        <v>2</v>
      </c>
      <c r="I4" s="25">
        <f t="shared" si="1"/>
        <v>0.02</v>
      </c>
      <c r="J4" s="14"/>
      <c r="K4" s="12">
        <v>2</v>
      </c>
      <c r="L4" s="13">
        <v>4</v>
      </c>
      <c r="N4" s="42"/>
      <c r="O4" s="46"/>
      <c r="P4" s="16"/>
      <c r="Q4" s="46"/>
      <c r="R4" s="16"/>
    </row>
    <row r="5" spans="1:18" x14ac:dyDescent="0.2">
      <c r="A5" s="13">
        <v>1250000</v>
      </c>
      <c r="B5" s="13">
        <v>7</v>
      </c>
      <c r="C5" s="13">
        <v>4035</v>
      </c>
      <c r="F5" s="37">
        <f t="shared" si="2"/>
        <v>8751428.6014285702</v>
      </c>
      <c r="G5" s="37">
        <f t="shared" si="0"/>
        <v>11563571.458571427</v>
      </c>
      <c r="H5" s="13">
        <f>COUNTIFS(A2:A101, "&gt;=8751428.6", A2:A101, "&lt;=11563571.46")</f>
        <v>0</v>
      </c>
      <c r="I5" s="13">
        <f t="shared" si="1"/>
        <v>0</v>
      </c>
      <c r="J5" s="14"/>
      <c r="K5" s="12">
        <v>3</v>
      </c>
      <c r="L5" s="13">
        <v>8</v>
      </c>
      <c r="N5" s="42"/>
      <c r="O5" s="46"/>
      <c r="P5" s="16"/>
      <c r="Q5" s="46"/>
      <c r="R5" s="16"/>
    </row>
    <row r="6" spans="1:18" x14ac:dyDescent="0.2">
      <c r="A6" s="13">
        <v>699000</v>
      </c>
      <c r="B6" s="13">
        <v>5</v>
      </c>
      <c r="C6" s="13">
        <v>2064</v>
      </c>
      <c r="F6" s="39">
        <f t="shared" si="2"/>
        <v>11563571.468571426</v>
      </c>
      <c r="G6" s="39">
        <f t="shared" si="0"/>
        <v>14375714.325714283</v>
      </c>
      <c r="H6" s="25">
        <f>COUNTIFS(A2:A101, "&gt;=11563571.47", A2:A101, "&lt;=14375714.33")</f>
        <v>0</v>
      </c>
      <c r="I6" s="25">
        <f t="shared" si="1"/>
        <v>0</v>
      </c>
      <c r="J6" s="14"/>
      <c r="K6" s="12">
        <v>4</v>
      </c>
      <c r="L6" s="13">
        <v>16</v>
      </c>
      <c r="N6" s="42"/>
      <c r="O6" s="46"/>
      <c r="P6" s="16"/>
      <c r="Q6" s="46"/>
      <c r="R6" s="16"/>
    </row>
    <row r="7" spans="1:18" x14ac:dyDescent="0.2">
      <c r="A7" s="13">
        <v>3465000</v>
      </c>
      <c r="B7" s="13">
        <v>4</v>
      </c>
      <c r="C7" s="13">
        <v>3190</v>
      </c>
      <c r="F7" s="37">
        <f t="shared" si="2"/>
        <v>14375714.335714282</v>
      </c>
      <c r="G7" s="37">
        <f t="shared" si="0"/>
        <v>17187857.192857139</v>
      </c>
      <c r="H7" s="13">
        <f>COUNTIFS(A2:A101, "&gt;=14375714.34", A2:A101, "&lt;=17187857.19")</f>
        <v>0</v>
      </c>
      <c r="I7" s="13">
        <f t="shared" si="1"/>
        <v>0</v>
      </c>
      <c r="J7" s="14"/>
      <c r="K7" s="12">
        <v>5</v>
      </c>
      <c r="L7" s="13">
        <v>32</v>
      </c>
      <c r="N7" s="42"/>
      <c r="O7" s="46"/>
      <c r="P7" s="16"/>
      <c r="Q7" s="46"/>
      <c r="R7" s="16"/>
    </row>
    <row r="8" spans="1:18" ht="16" thickBot="1" x14ac:dyDescent="0.25">
      <c r="A8" s="13">
        <v>948000</v>
      </c>
      <c r="B8" s="13">
        <v>6</v>
      </c>
      <c r="C8" s="13">
        <v>4288</v>
      </c>
      <c r="F8" s="40">
        <f t="shared" si="2"/>
        <v>17187857.20285714</v>
      </c>
      <c r="G8" s="40">
        <f t="shared" si="0"/>
        <v>20000000.059999999</v>
      </c>
      <c r="H8" s="26">
        <f>COUNTIFS(A2:A101, "&gt;=17187857.2", A2:A101, "&lt;=20000000.06")</f>
        <v>1</v>
      </c>
      <c r="I8" s="26">
        <f t="shared" si="1"/>
        <v>0.01</v>
      </c>
      <c r="J8" s="14"/>
      <c r="K8" s="12">
        <v>6</v>
      </c>
      <c r="L8" s="13">
        <f>2^6</f>
        <v>64</v>
      </c>
      <c r="N8" s="42"/>
      <c r="O8" s="46"/>
      <c r="P8" s="16"/>
      <c r="Q8" s="46"/>
      <c r="R8" s="16"/>
    </row>
    <row r="9" spans="1:18" ht="16" thickBot="1" x14ac:dyDescent="0.25">
      <c r="A9" s="13">
        <v>870000</v>
      </c>
      <c r="B9" s="13">
        <v>5</v>
      </c>
      <c r="C9" s="13">
        <v>2096</v>
      </c>
      <c r="H9" s="13">
        <f>SUM(H2:H8)</f>
        <v>100</v>
      </c>
      <c r="I9" s="13">
        <f>SUM(I2:I8)</f>
        <v>1</v>
      </c>
      <c r="J9" s="14"/>
      <c r="K9" s="45">
        <v>7</v>
      </c>
      <c r="L9" s="44">
        <f>2^7</f>
        <v>128</v>
      </c>
      <c r="N9" s="42"/>
      <c r="O9" s="46"/>
      <c r="P9" s="16"/>
      <c r="Q9" s="46"/>
      <c r="R9" s="16"/>
    </row>
    <row r="10" spans="1:18" x14ac:dyDescent="0.2">
      <c r="A10" s="13">
        <v>2995000</v>
      </c>
      <c r="B10" s="13">
        <v>5</v>
      </c>
      <c r="C10" s="13">
        <v>4704</v>
      </c>
      <c r="F10" s="14"/>
      <c r="G10" s="15"/>
      <c r="H10" s="28"/>
      <c r="J10" s="14"/>
      <c r="N10" s="42"/>
      <c r="O10" s="46"/>
      <c r="P10" s="16"/>
      <c r="Q10" s="46"/>
      <c r="R10" s="16"/>
    </row>
    <row r="11" spans="1:18" ht="16" thickBot="1" x14ac:dyDescent="0.25">
      <c r="A11" s="13">
        <v>999000</v>
      </c>
      <c r="B11" s="13">
        <v>5</v>
      </c>
      <c r="C11" s="13">
        <v>1824</v>
      </c>
      <c r="F11" s="14"/>
      <c r="G11" s="15"/>
      <c r="H11" s="28"/>
      <c r="J11" s="14"/>
      <c r="K11" s="52" t="s">
        <v>160</v>
      </c>
      <c r="L11" s="52"/>
      <c r="N11" s="42"/>
      <c r="O11" s="46"/>
      <c r="P11" s="16"/>
      <c r="Q11" s="46"/>
      <c r="R11" s="16"/>
    </row>
    <row r="12" spans="1:18" ht="16" thickBot="1" x14ac:dyDescent="0.25">
      <c r="A12" s="13">
        <v>2450000</v>
      </c>
      <c r="B12" s="13">
        <v>4</v>
      </c>
      <c r="C12" s="13">
        <v>6448</v>
      </c>
      <c r="F12" s="14"/>
      <c r="G12" s="15"/>
      <c r="H12" s="28"/>
      <c r="J12" s="14"/>
      <c r="K12" s="36">
        <f>H30-H29</f>
        <v>19685000</v>
      </c>
      <c r="L12" s="41">
        <f>K12/K9</f>
        <v>2812142.8571428573</v>
      </c>
      <c r="N12" s="42"/>
      <c r="O12" s="46"/>
      <c r="P12" s="16"/>
      <c r="Q12" s="46"/>
      <c r="R12" s="16"/>
    </row>
    <row r="13" spans="1:18" x14ac:dyDescent="0.2">
      <c r="A13" s="13">
        <v>1488000</v>
      </c>
      <c r="B13" s="13">
        <v>11</v>
      </c>
      <c r="C13" s="13">
        <v>3306</v>
      </c>
      <c r="F13" s="14"/>
      <c r="G13" s="15"/>
      <c r="H13" s="28"/>
      <c r="J13" s="14"/>
      <c r="N13" s="42"/>
      <c r="O13" s="46"/>
      <c r="P13" s="16"/>
      <c r="Q13" s="46"/>
      <c r="R13" s="16"/>
    </row>
    <row r="14" spans="1:18" x14ac:dyDescent="0.2">
      <c r="A14" s="13">
        <v>1680000</v>
      </c>
      <c r="B14" s="13">
        <v>4</v>
      </c>
      <c r="C14" s="13">
        <v>2380</v>
      </c>
      <c r="F14" s="14"/>
      <c r="G14" s="15"/>
      <c r="N14" s="42"/>
      <c r="O14" s="46"/>
      <c r="P14" s="16"/>
      <c r="Q14" s="46"/>
      <c r="R14" s="16"/>
    </row>
    <row r="15" spans="1:18" x14ac:dyDescent="0.2">
      <c r="A15" s="13">
        <v>574888</v>
      </c>
      <c r="B15" s="13">
        <v>2</v>
      </c>
      <c r="C15" s="13">
        <v>930</v>
      </c>
      <c r="N15" s="42"/>
      <c r="O15" s="46"/>
      <c r="P15" s="16"/>
      <c r="Q15" s="46"/>
      <c r="R15" s="16"/>
    </row>
    <row r="16" spans="1:18" x14ac:dyDescent="0.2">
      <c r="A16" s="13">
        <v>945000</v>
      </c>
      <c r="B16" s="13">
        <v>3</v>
      </c>
      <c r="C16" s="13">
        <v>2132</v>
      </c>
      <c r="N16" s="42"/>
      <c r="O16" s="46"/>
      <c r="P16" s="16"/>
      <c r="Q16" s="46"/>
      <c r="R16" s="16"/>
    </row>
    <row r="17" spans="1:18" ht="16" thickBot="1" x14ac:dyDescent="0.25">
      <c r="A17" s="13">
        <v>1088000</v>
      </c>
      <c r="B17" s="13">
        <v>3</v>
      </c>
      <c r="C17" s="13">
        <v>2228</v>
      </c>
      <c r="N17" s="42"/>
      <c r="O17" s="46"/>
      <c r="P17" s="16"/>
      <c r="Q17" s="46"/>
      <c r="R17" s="16"/>
    </row>
    <row r="18" spans="1:18" x14ac:dyDescent="0.2">
      <c r="A18" s="13">
        <v>1388000</v>
      </c>
      <c r="B18" s="13">
        <v>4</v>
      </c>
      <c r="C18" s="13">
        <v>2136</v>
      </c>
      <c r="G18" s="29" t="s">
        <v>5</v>
      </c>
      <c r="H18" s="29"/>
      <c r="J18" s="50" t="s">
        <v>138</v>
      </c>
      <c r="K18" s="51"/>
      <c r="L18" s="12"/>
      <c r="N18" s="42"/>
      <c r="O18" s="16"/>
      <c r="P18" s="16"/>
      <c r="Q18" s="46"/>
      <c r="R18" s="16"/>
    </row>
    <row r="19" spans="1:18" x14ac:dyDescent="0.2">
      <c r="A19" s="13">
        <v>799500</v>
      </c>
      <c r="B19" s="13">
        <v>3</v>
      </c>
      <c r="C19" s="13">
        <v>1056</v>
      </c>
      <c r="G19" s="30"/>
      <c r="H19" s="30"/>
      <c r="J19" s="18" t="s">
        <v>139</v>
      </c>
      <c r="K19" s="20">
        <f>_xlfn.QUARTILE.INC(A2:A101,1 )</f>
        <v>850000</v>
      </c>
      <c r="L19" s="12"/>
      <c r="N19" s="42"/>
      <c r="O19" s="27"/>
      <c r="P19" s="16"/>
      <c r="Q19" s="27"/>
      <c r="R19" s="16"/>
    </row>
    <row r="20" spans="1:18" x14ac:dyDescent="0.2">
      <c r="A20" s="13">
        <v>925000</v>
      </c>
      <c r="B20" s="13">
        <v>3</v>
      </c>
      <c r="C20" s="13">
        <v>1470</v>
      </c>
      <c r="G20" s="31" t="s">
        <v>124</v>
      </c>
      <c r="H20" s="32">
        <v>1670841.47</v>
      </c>
      <c r="J20" s="18" t="s">
        <v>142</v>
      </c>
      <c r="K20" s="20">
        <f>_xlfn.QUARTILE.INC(A2:A101,2 )</f>
        <v>1177000</v>
      </c>
      <c r="L20" s="12"/>
      <c r="N20" s="42"/>
      <c r="O20" s="27"/>
      <c r="P20" s="16"/>
      <c r="Q20" s="27"/>
      <c r="R20" s="16"/>
    </row>
    <row r="21" spans="1:18" x14ac:dyDescent="0.2">
      <c r="A21" s="13">
        <v>1650000</v>
      </c>
      <c r="B21" s="13">
        <v>4</v>
      </c>
      <c r="C21" s="13">
        <v>1944</v>
      </c>
      <c r="G21" s="30" t="s">
        <v>125</v>
      </c>
      <c r="H21" s="33">
        <v>213333.51527795484</v>
      </c>
      <c r="J21" s="18" t="s">
        <v>140</v>
      </c>
      <c r="K21" s="20">
        <f>_xlfn.QUARTILE.INC(A2:A101,3)</f>
        <v>1717000</v>
      </c>
      <c r="L21" s="12"/>
      <c r="N21" s="42"/>
      <c r="O21" s="27"/>
      <c r="P21" s="16"/>
      <c r="Q21" s="27"/>
      <c r="R21" s="16"/>
    </row>
    <row r="22" spans="1:18" ht="16" thickBot="1" x14ac:dyDescent="0.25">
      <c r="A22" s="13">
        <v>799500</v>
      </c>
      <c r="B22" s="13">
        <v>7</v>
      </c>
      <c r="C22" s="13">
        <v>3284</v>
      </c>
      <c r="G22" s="31" t="s">
        <v>126</v>
      </c>
      <c r="H22" s="32">
        <v>1177000</v>
      </c>
      <c r="J22" s="19" t="s">
        <v>143</v>
      </c>
      <c r="K22" s="21">
        <f>_xlfn.QUARTILE.INC(A2:A101,4)</f>
        <v>20000000</v>
      </c>
      <c r="L22" s="12"/>
      <c r="O22" s="27"/>
      <c r="P22" s="16"/>
      <c r="Q22" s="27"/>
      <c r="R22" s="16"/>
    </row>
    <row r="23" spans="1:18" x14ac:dyDescent="0.2">
      <c r="A23" s="13">
        <v>870000</v>
      </c>
      <c r="B23" s="13">
        <v>3</v>
      </c>
      <c r="C23" s="13">
        <v>954</v>
      </c>
      <c r="G23" s="31" t="s">
        <v>127</v>
      </c>
      <c r="H23" s="32">
        <v>1300000</v>
      </c>
      <c r="O23" s="27"/>
      <c r="P23" s="16"/>
      <c r="Q23" s="27"/>
      <c r="R23" s="16"/>
    </row>
    <row r="24" spans="1:18" x14ac:dyDescent="0.2">
      <c r="A24" s="13">
        <v>2000000</v>
      </c>
      <c r="B24" s="13">
        <v>2</v>
      </c>
      <c r="C24" s="13">
        <v>1824</v>
      </c>
      <c r="G24" s="31" t="s">
        <v>128</v>
      </c>
      <c r="H24" s="32">
        <v>2133335.1527795484</v>
      </c>
      <c r="O24" s="27"/>
      <c r="P24" s="16"/>
      <c r="Q24" s="27"/>
      <c r="R24" s="16"/>
    </row>
    <row r="25" spans="1:18" x14ac:dyDescent="0.2">
      <c r="A25" s="13">
        <v>850000</v>
      </c>
      <c r="B25" s="13">
        <v>4</v>
      </c>
      <c r="C25" s="13">
        <v>1036</v>
      </c>
      <c r="G25" s="31" t="s">
        <v>129</v>
      </c>
      <c r="H25" s="32">
        <v>4551118874084.9385</v>
      </c>
      <c r="O25" s="27"/>
      <c r="P25" s="16"/>
      <c r="Q25" s="27"/>
      <c r="R25" s="16"/>
    </row>
    <row r="26" spans="1:18" x14ac:dyDescent="0.2">
      <c r="A26" s="13">
        <v>548000</v>
      </c>
      <c r="B26" s="13">
        <v>3</v>
      </c>
      <c r="C26" s="13">
        <v>1144</v>
      </c>
      <c r="G26" s="30" t="s">
        <v>130</v>
      </c>
      <c r="H26" s="33">
        <v>55.908491292147708</v>
      </c>
      <c r="O26" s="27"/>
      <c r="P26" s="16"/>
      <c r="Q26" s="27"/>
      <c r="R26" s="16"/>
    </row>
    <row r="27" spans="1:18" x14ac:dyDescent="0.2">
      <c r="A27" s="13">
        <v>640000</v>
      </c>
      <c r="B27" s="13">
        <v>3</v>
      </c>
      <c r="C27" s="13">
        <v>792</v>
      </c>
      <c r="G27" s="30" t="s">
        <v>131</v>
      </c>
      <c r="H27" s="33">
        <v>6.7601782885702324</v>
      </c>
      <c r="O27" s="27"/>
      <c r="P27" s="16"/>
      <c r="Q27" s="27"/>
      <c r="R27" s="16"/>
    </row>
    <row r="28" spans="1:18" x14ac:dyDescent="0.2">
      <c r="A28" s="13">
        <v>995000</v>
      </c>
      <c r="B28" s="13">
        <v>5</v>
      </c>
      <c r="C28" s="13">
        <v>1866</v>
      </c>
      <c r="G28" s="31" t="s">
        <v>132</v>
      </c>
      <c r="H28" s="32">
        <v>19685000</v>
      </c>
      <c r="L28"/>
      <c r="M28"/>
      <c r="N28"/>
      <c r="O28" s="27"/>
      <c r="P28" s="16"/>
      <c r="Q28" s="27"/>
      <c r="R28" s="16"/>
    </row>
    <row r="29" spans="1:18" x14ac:dyDescent="0.2">
      <c r="A29" s="13">
        <v>425000</v>
      </c>
      <c r="B29" s="13">
        <v>3</v>
      </c>
      <c r="C29" s="13">
        <v>864</v>
      </c>
      <c r="G29" s="30" t="s">
        <v>133</v>
      </c>
      <c r="H29" s="33">
        <v>315000</v>
      </c>
      <c r="L29" s="9"/>
      <c r="M29"/>
      <c r="N29" s="9"/>
      <c r="O29" s="27"/>
      <c r="P29" s="16"/>
      <c r="Q29" s="27"/>
      <c r="R29" s="16"/>
    </row>
    <row r="30" spans="1:18" x14ac:dyDescent="0.2">
      <c r="A30" s="13">
        <v>825000</v>
      </c>
      <c r="B30" s="13">
        <v>4</v>
      </c>
      <c r="C30" s="13">
        <v>1674</v>
      </c>
      <c r="G30" s="30" t="s">
        <v>134</v>
      </c>
      <c r="H30" s="33">
        <v>20000000</v>
      </c>
      <c r="L30" s="9"/>
      <c r="M30"/>
      <c r="N30" s="9"/>
      <c r="O30" s="27"/>
      <c r="P30" s="16"/>
      <c r="Q30" s="27"/>
      <c r="R30" s="16"/>
    </row>
    <row r="31" spans="1:18" x14ac:dyDescent="0.2">
      <c r="A31" s="13">
        <v>315000</v>
      </c>
      <c r="B31" s="13">
        <v>1</v>
      </c>
      <c r="C31" s="13">
        <v>570</v>
      </c>
      <c r="G31" s="30" t="s">
        <v>135</v>
      </c>
      <c r="H31" s="33">
        <v>167084147</v>
      </c>
      <c r="L31" s="9"/>
      <c r="M31"/>
      <c r="N31" s="9"/>
      <c r="O31" s="27"/>
      <c r="P31" s="16"/>
      <c r="Q31" s="27"/>
      <c r="R31" s="16"/>
    </row>
    <row r="32" spans="1:18" ht="16" thickBot="1" x14ac:dyDescent="0.25">
      <c r="A32" s="13">
        <v>2398000</v>
      </c>
      <c r="B32" s="13">
        <v>4</v>
      </c>
      <c r="C32" s="13">
        <v>3686</v>
      </c>
      <c r="G32" s="34" t="s">
        <v>136</v>
      </c>
      <c r="H32" s="35">
        <v>100</v>
      </c>
      <c r="L32" s="9"/>
      <c r="M32"/>
      <c r="N32" s="9"/>
      <c r="O32" s="27"/>
      <c r="P32" s="16"/>
      <c r="Q32" s="27"/>
      <c r="R32" s="16"/>
    </row>
    <row r="33" spans="1:18" x14ac:dyDescent="0.2">
      <c r="A33" s="13">
        <v>3888000</v>
      </c>
      <c r="B33" s="13">
        <v>4</v>
      </c>
      <c r="C33" s="13">
        <v>3462</v>
      </c>
      <c r="L33" s="9"/>
      <c r="M33"/>
      <c r="N33" s="9"/>
      <c r="O33" s="27"/>
      <c r="P33" s="16"/>
      <c r="Q33" s="27"/>
      <c r="R33" s="16"/>
    </row>
    <row r="34" spans="1:18" x14ac:dyDescent="0.2">
      <c r="A34" s="13">
        <v>1395000</v>
      </c>
      <c r="B34" s="13">
        <v>5</v>
      </c>
      <c r="C34" s="13">
        <v>2843</v>
      </c>
      <c r="L34" s="9"/>
      <c r="M34"/>
      <c r="N34" s="9"/>
      <c r="O34" s="27"/>
      <c r="P34" s="16"/>
      <c r="Q34" s="27"/>
      <c r="R34" s="16"/>
    </row>
    <row r="35" spans="1:18" ht="16" thickBot="1" x14ac:dyDescent="0.25">
      <c r="A35" s="13">
        <v>978000</v>
      </c>
      <c r="B35" s="13">
        <v>3</v>
      </c>
      <c r="C35" s="13">
        <v>1574</v>
      </c>
      <c r="L35" s="9"/>
      <c r="M35"/>
      <c r="N35" s="9"/>
      <c r="O35" s="27"/>
      <c r="P35" s="16"/>
      <c r="Q35" s="27"/>
      <c r="R35" s="16"/>
    </row>
    <row r="36" spans="1:18" x14ac:dyDescent="0.2">
      <c r="A36" s="13">
        <v>2880000</v>
      </c>
      <c r="B36" s="13">
        <v>4</v>
      </c>
      <c r="C36" s="13">
        <v>4264</v>
      </c>
      <c r="G36" s="29" t="s">
        <v>137</v>
      </c>
      <c r="H36" s="29"/>
      <c r="J36" s="50" t="s">
        <v>141</v>
      </c>
      <c r="K36" s="51"/>
      <c r="L36"/>
      <c r="M36"/>
      <c r="N36" s="9"/>
      <c r="O36" s="27"/>
      <c r="P36" s="16"/>
      <c r="Q36" s="27"/>
      <c r="R36" s="16"/>
    </row>
    <row r="37" spans="1:18" x14ac:dyDescent="0.2">
      <c r="A37" s="13">
        <v>1650000</v>
      </c>
      <c r="B37" s="13">
        <v>4</v>
      </c>
      <c r="C37" s="13">
        <v>2721</v>
      </c>
      <c r="G37" s="30"/>
      <c r="H37" s="30"/>
      <c r="J37" s="18" t="s">
        <v>139</v>
      </c>
      <c r="K37" s="22">
        <f>_xlfn.QUARTILE.INC(C2:C101,1 )</f>
        <v>1210</v>
      </c>
      <c r="L37" s="15"/>
      <c r="N37" s="15"/>
      <c r="O37" s="27"/>
      <c r="P37" s="16"/>
      <c r="Q37" s="27"/>
      <c r="R37" s="16"/>
    </row>
    <row r="38" spans="1:18" x14ac:dyDescent="0.2">
      <c r="A38" s="13">
        <v>1160000</v>
      </c>
      <c r="B38" s="13">
        <v>5</v>
      </c>
      <c r="C38" s="13">
        <v>1774</v>
      </c>
      <c r="G38" s="31" t="s">
        <v>124</v>
      </c>
      <c r="H38" s="31">
        <v>2399.66</v>
      </c>
      <c r="J38" s="18" t="s">
        <v>142</v>
      </c>
      <c r="K38" s="22">
        <f>_xlfn.QUARTILE.INC(C2:C101,2 )</f>
        <v>2080</v>
      </c>
      <c r="L38" s="15"/>
      <c r="N38" s="15"/>
      <c r="O38" s="27"/>
      <c r="P38" s="16"/>
      <c r="Q38" s="27"/>
      <c r="R38" s="16"/>
    </row>
    <row r="39" spans="1:18" x14ac:dyDescent="0.2">
      <c r="A39" s="13">
        <v>3495000</v>
      </c>
      <c r="B39" s="13">
        <v>4</v>
      </c>
      <c r="C39" s="13">
        <v>3912</v>
      </c>
      <c r="G39" s="30" t="s">
        <v>125</v>
      </c>
      <c r="H39" s="30">
        <v>140.46664884727565</v>
      </c>
      <c r="J39" s="18" t="s">
        <v>140</v>
      </c>
      <c r="K39" s="22">
        <f>_xlfn.QUARTILE.INC(C2:C101,3)</f>
        <v>3049.75</v>
      </c>
      <c r="L39" s="15"/>
      <c r="N39" s="15"/>
      <c r="O39" s="27"/>
      <c r="P39" s="16"/>
      <c r="Q39" s="27"/>
      <c r="R39" s="16"/>
    </row>
    <row r="40" spans="1:18" ht="16" thickBot="1" x14ac:dyDescent="0.25">
      <c r="A40" s="13">
        <v>1280000</v>
      </c>
      <c r="B40" s="13">
        <v>4</v>
      </c>
      <c r="C40" s="13">
        <v>2538</v>
      </c>
      <c r="G40" s="31" t="s">
        <v>126</v>
      </c>
      <c r="H40" s="31">
        <v>2080</v>
      </c>
      <c r="J40" s="19" t="s">
        <v>143</v>
      </c>
      <c r="K40" s="23">
        <f>_xlfn.QUARTILE.INC(C2:C101,4)</f>
        <v>7995</v>
      </c>
      <c r="N40" s="15"/>
      <c r="O40" s="27"/>
      <c r="P40" s="16"/>
      <c r="Q40" s="27"/>
      <c r="R40" s="16"/>
    </row>
    <row r="41" spans="1:18" x14ac:dyDescent="0.2">
      <c r="A41" s="13">
        <v>525000</v>
      </c>
      <c r="B41" s="13">
        <v>3</v>
      </c>
      <c r="C41" s="13">
        <v>792</v>
      </c>
      <c r="G41" s="31" t="s">
        <v>127</v>
      </c>
      <c r="H41" s="31">
        <v>1824</v>
      </c>
      <c r="O41" s="27"/>
      <c r="P41" s="16"/>
      <c r="Q41" s="27"/>
      <c r="R41" s="16"/>
    </row>
    <row r="42" spans="1:18" x14ac:dyDescent="0.2">
      <c r="A42" s="13">
        <v>1300000</v>
      </c>
      <c r="B42" s="13">
        <v>11</v>
      </c>
      <c r="C42" s="13">
        <v>4588</v>
      </c>
      <c r="G42" s="31" t="s">
        <v>128</v>
      </c>
      <c r="H42" s="31">
        <v>1404.6664884727566</v>
      </c>
      <c r="O42" s="27"/>
      <c r="P42" s="16"/>
      <c r="Q42" s="27"/>
      <c r="R42" s="16"/>
    </row>
    <row r="43" spans="1:18" x14ac:dyDescent="0.2">
      <c r="A43" s="13">
        <v>850000</v>
      </c>
      <c r="B43" s="13">
        <v>6</v>
      </c>
      <c r="C43" s="13">
        <v>2543</v>
      </c>
      <c r="G43" s="31" t="s">
        <v>129</v>
      </c>
      <c r="H43" s="31">
        <v>1973087.9438383845</v>
      </c>
      <c r="O43" s="27"/>
      <c r="P43" s="16"/>
      <c r="Q43" s="27"/>
      <c r="R43" s="16"/>
    </row>
    <row r="44" spans="1:18" x14ac:dyDescent="0.2">
      <c r="A44" s="13">
        <v>1199000</v>
      </c>
      <c r="B44" s="13">
        <v>4</v>
      </c>
      <c r="C44" s="13">
        <v>3318</v>
      </c>
      <c r="G44" s="30" t="s">
        <v>130</v>
      </c>
      <c r="H44" s="30">
        <v>1.8598617345904809</v>
      </c>
      <c r="O44" s="27"/>
      <c r="P44" s="16"/>
      <c r="Q44" s="27"/>
      <c r="R44" s="16"/>
    </row>
    <row r="45" spans="1:18" x14ac:dyDescent="0.2">
      <c r="A45" s="13">
        <v>399999</v>
      </c>
      <c r="B45" s="13">
        <v>4</v>
      </c>
      <c r="C45" s="13">
        <v>800</v>
      </c>
      <c r="G45" s="30" t="s">
        <v>131</v>
      </c>
      <c r="H45" s="30">
        <v>1.2415012453686409</v>
      </c>
      <c r="O45" s="27"/>
      <c r="P45" s="16"/>
      <c r="Q45" s="27"/>
      <c r="R45" s="16"/>
    </row>
    <row r="46" spans="1:18" x14ac:dyDescent="0.2">
      <c r="A46" s="13">
        <v>1495000</v>
      </c>
      <c r="B46" s="13">
        <v>5</v>
      </c>
      <c r="C46" s="13">
        <v>3926</v>
      </c>
      <c r="G46" s="31" t="s">
        <v>132</v>
      </c>
      <c r="H46" s="31">
        <v>7425</v>
      </c>
      <c r="O46" s="27"/>
      <c r="P46" s="16"/>
      <c r="Q46" s="27"/>
      <c r="R46" s="16"/>
    </row>
    <row r="47" spans="1:18" x14ac:dyDescent="0.2">
      <c r="A47" s="13">
        <v>1179000</v>
      </c>
      <c r="B47" s="13">
        <v>4</v>
      </c>
      <c r="C47" s="13">
        <v>1832</v>
      </c>
      <c r="G47" s="30" t="s">
        <v>133</v>
      </c>
      <c r="H47" s="30">
        <v>570</v>
      </c>
      <c r="O47" s="27"/>
      <c r="P47" s="16"/>
      <c r="Q47" s="27"/>
      <c r="R47" s="16"/>
    </row>
    <row r="48" spans="1:18" x14ac:dyDescent="0.2">
      <c r="A48" s="13">
        <v>1075000</v>
      </c>
      <c r="B48" s="13">
        <v>4</v>
      </c>
      <c r="C48" s="13">
        <v>2115</v>
      </c>
      <c r="G48" s="30" t="s">
        <v>134</v>
      </c>
      <c r="H48" s="30">
        <v>7995</v>
      </c>
      <c r="O48" s="27"/>
      <c r="P48" s="16"/>
      <c r="Q48" s="27"/>
      <c r="R48" s="16"/>
    </row>
    <row r="49" spans="1:18" x14ac:dyDescent="0.2">
      <c r="A49" s="13">
        <v>1888888</v>
      </c>
      <c r="B49" s="13">
        <v>4</v>
      </c>
      <c r="C49" s="13">
        <v>2437</v>
      </c>
      <c r="G49" s="30" t="s">
        <v>135</v>
      </c>
      <c r="H49" s="30">
        <v>239966</v>
      </c>
      <c r="O49" s="27"/>
      <c r="P49" s="16"/>
      <c r="Q49" s="27"/>
      <c r="R49" s="16"/>
    </row>
    <row r="50" spans="1:18" ht="16" thickBot="1" x14ac:dyDescent="0.25">
      <c r="A50" s="13">
        <v>3750000</v>
      </c>
      <c r="B50" s="13">
        <v>5</v>
      </c>
      <c r="C50" s="13">
        <v>4880</v>
      </c>
      <c r="G50" s="34" t="s">
        <v>136</v>
      </c>
      <c r="H50" s="34">
        <v>100</v>
      </c>
      <c r="O50" s="27"/>
      <c r="P50" s="16"/>
      <c r="Q50" s="27"/>
      <c r="R50" s="16"/>
    </row>
    <row r="51" spans="1:18" x14ac:dyDescent="0.2">
      <c r="A51" s="13">
        <v>858000</v>
      </c>
      <c r="B51" s="13">
        <v>4</v>
      </c>
      <c r="C51" s="13">
        <v>2104</v>
      </c>
      <c r="O51" s="27"/>
      <c r="P51" s="16"/>
      <c r="Q51" s="27"/>
      <c r="R51" s="16"/>
    </row>
    <row r="52" spans="1:18" x14ac:dyDescent="0.2">
      <c r="A52" s="13">
        <v>750000</v>
      </c>
      <c r="B52" s="13">
        <v>4</v>
      </c>
      <c r="C52" s="13">
        <v>1854</v>
      </c>
      <c r="O52" s="27"/>
      <c r="P52" s="16"/>
      <c r="Q52" s="27"/>
      <c r="R52" s="16"/>
    </row>
    <row r="53" spans="1:18" x14ac:dyDescent="0.2">
      <c r="A53" s="13">
        <v>1999888</v>
      </c>
      <c r="B53" s="13">
        <v>5</v>
      </c>
      <c r="C53" s="13">
        <v>3003</v>
      </c>
      <c r="O53" s="27"/>
      <c r="P53" s="16"/>
      <c r="Q53" s="27"/>
      <c r="R53" s="16"/>
    </row>
    <row r="54" spans="1:18" x14ac:dyDescent="0.2">
      <c r="A54" s="13">
        <v>650000</v>
      </c>
      <c r="B54" s="13">
        <v>3</v>
      </c>
      <c r="C54" s="13">
        <v>896</v>
      </c>
      <c r="O54" s="27"/>
      <c r="P54" s="16"/>
      <c r="Q54" s="27"/>
      <c r="R54" s="16"/>
    </row>
    <row r="55" spans="1:18" x14ac:dyDescent="0.2">
      <c r="A55" s="13">
        <v>1388000</v>
      </c>
      <c r="B55" s="13">
        <v>11</v>
      </c>
      <c r="C55" s="13">
        <v>2816</v>
      </c>
      <c r="O55" s="27"/>
      <c r="P55" s="16"/>
      <c r="Q55" s="27"/>
      <c r="R55" s="16"/>
    </row>
    <row r="56" spans="1:18" x14ac:dyDescent="0.2">
      <c r="A56" s="13">
        <v>5980000</v>
      </c>
      <c r="B56" s="13">
        <v>4</v>
      </c>
      <c r="C56" s="13">
        <v>4189</v>
      </c>
      <c r="O56" s="27"/>
      <c r="P56" s="16"/>
      <c r="Q56" s="27"/>
      <c r="R56" s="16"/>
    </row>
    <row r="57" spans="1:18" x14ac:dyDescent="0.2">
      <c r="A57" s="13">
        <v>1288000</v>
      </c>
      <c r="B57" s="13">
        <v>4</v>
      </c>
      <c r="C57" s="13">
        <v>1861</v>
      </c>
      <c r="O57" s="27"/>
      <c r="P57" s="16"/>
      <c r="Q57" s="27"/>
      <c r="R57" s="16"/>
    </row>
    <row r="58" spans="1:18" x14ac:dyDescent="0.2">
      <c r="A58" s="13">
        <v>599900</v>
      </c>
      <c r="B58" s="13">
        <v>2</v>
      </c>
      <c r="C58" s="13">
        <v>752</v>
      </c>
      <c r="O58" s="27"/>
      <c r="P58" s="16"/>
      <c r="Q58" s="27"/>
      <c r="R58" s="16"/>
    </row>
    <row r="59" spans="1:18" x14ac:dyDescent="0.2">
      <c r="A59" s="13">
        <v>995000</v>
      </c>
      <c r="B59" s="13">
        <v>3</v>
      </c>
      <c r="C59" s="13">
        <v>1152</v>
      </c>
      <c r="O59" s="27"/>
      <c r="P59" s="16"/>
      <c r="Q59" s="27"/>
      <c r="R59" s="16"/>
    </row>
    <row r="60" spans="1:18" x14ac:dyDescent="0.2">
      <c r="A60" s="13">
        <v>1700000</v>
      </c>
      <c r="B60" s="13">
        <v>4</v>
      </c>
      <c r="C60" s="13">
        <v>2340</v>
      </c>
      <c r="O60" s="27"/>
      <c r="P60" s="16"/>
      <c r="Q60" s="27"/>
      <c r="R60" s="16"/>
    </row>
    <row r="61" spans="1:18" x14ac:dyDescent="0.2">
      <c r="A61" s="13">
        <v>2700000</v>
      </c>
      <c r="B61" s="13">
        <v>4</v>
      </c>
      <c r="C61" s="13">
        <v>2709</v>
      </c>
      <c r="O61" s="27"/>
      <c r="P61" s="16"/>
      <c r="Q61" s="27"/>
      <c r="R61" s="16"/>
    </row>
    <row r="62" spans="1:18" x14ac:dyDescent="0.2">
      <c r="A62" s="13">
        <v>865000</v>
      </c>
      <c r="B62" s="13">
        <v>3</v>
      </c>
      <c r="C62" s="13">
        <v>1070</v>
      </c>
      <c r="O62" s="27"/>
      <c r="P62" s="16"/>
      <c r="Q62" s="27"/>
      <c r="R62" s="16"/>
    </row>
    <row r="63" spans="1:18" x14ac:dyDescent="0.2">
      <c r="A63" s="13">
        <v>640000</v>
      </c>
      <c r="B63" s="13">
        <v>6</v>
      </c>
      <c r="C63" s="13">
        <v>2064</v>
      </c>
      <c r="O63" s="27"/>
      <c r="P63" s="16"/>
      <c r="Q63" s="27"/>
      <c r="R63" s="16"/>
    </row>
    <row r="64" spans="1:18" x14ac:dyDescent="0.2">
      <c r="A64" s="13">
        <v>848000</v>
      </c>
      <c r="B64" s="13">
        <v>5</v>
      </c>
      <c r="C64" s="13">
        <v>2936</v>
      </c>
      <c r="O64" s="27"/>
      <c r="P64" s="16"/>
      <c r="Q64" s="27"/>
      <c r="R64" s="16"/>
    </row>
    <row r="65" spans="1:18" x14ac:dyDescent="0.2">
      <c r="A65" s="13">
        <v>1288000</v>
      </c>
      <c r="B65" s="13">
        <v>6</v>
      </c>
      <c r="C65" s="13">
        <v>1746</v>
      </c>
      <c r="O65" s="27"/>
      <c r="P65" s="16"/>
      <c r="Q65" s="27"/>
      <c r="R65" s="16"/>
    </row>
    <row r="66" spans="1:18" x14ac:dyDescent="0.2">
      <c r="A66" s="13">
        <v>1500000</v>
      </c>
      <c r="B66" s="13">
        <v>3</v>
      </c>
      <c r="C66" s="13">
        <v>1345</v>
      </c>
      <c r="O66" s="27"/>
      <c r="P66" s="16"/>
      <c r="Q66" s="27"/>
      <c r="R66" s="16"/>
    </row>
    <row r="67" spans="1:18" x14ac:dyDescent="0.2">
      <c r="A67" s="13">
        <v>885000</v>
      </c>
      <c r="B67" s="13">
        <v>3</v>
      </c>
      <c r="C67" s="13">
        <v>1120</v>
      </c>
      <c r="O67" s="27"/>
      <c r="P67" s="16"/>
      <c r="Q67" s="27"/>
      <c r="R67" s="16"/>
    </row>
    <row r="68" spans="1:18" x14ac:dyDescent="0.2">
      <c r="A68" s="13">
        <v>20000000</v>
      </c>
      <c r="B68" s="13">
        <v>5</v>
      </c>
      <c r="C68" s="13">
        <v>7995</v>
      </c>
      <c r="O68" s="27"/>
      <c r="P68" s="16"/>
      <c r="Q68" s="27"/>
      <c r="R68" s="16"/>
    </row>
    <row r="69" spans="1:18" x14ac:dyDescent="0.2">
      <c r="A69" s="13">
        <v>1950000</v>
      </c>
      <c r="B69" s="13">
        <v>5</v>
      </c>
      <c r="C69" s="13">
        <v>3623</v>
      </c>
      <c r="O69" s="27"/>
      <c r="P69" s="16"/>
      <c r="Q69" s="27"/>
      <c r="R69" s="16"/>
    </row>
    <row r="70" spans="1:18" x14ac:dyDescent="0.2">
      <c r="A70" s="13">
        <v>1060000</v>
      </c>
      <c r="B70" s="13">
        <v>4</v>
      </c>
      <c r="C70" s="13">
        <v>1522</v>
      </c>
      <c r="O70" s="27"/>
      <c r="P70" s="16"/>
      <c r="Q70" s="27"/>
      <c r="R70" s="16"/>
    </row>
    <row r="71" spans="1:18" x14ac:dyDescent="0.2">
      <c r="A71" s="13">
        <v>1885000</v>
      </c>
      <c r="B71" s="13">
        <v>3</v>
      </c>
      <c r="C71" s="13">
        <v>2721</v>
      </c>
      <c r="O71" s="27"/>
      <c r="P71" s="16"/>
      <c r="Q71" s="27"/>
      <c r="R71" s="16"/>
    </row>
    <row r="72" spans="1:18" x14ac:dyDescent="0.2">
      <c r="A72" s="13">
        <v>849888</v>
      </c>
      <c r="B72" s="13">
        <v>4</v>
      </c>
      <c r="C72" s="13">
        <v>1558</v>
      </c>
      <c r="O72" s="27"/>
      <c r="P72" s="16"/>
      <c r="Q72" s="27"/>
      <c r="R72" s="16"/>
    </row>
    <row r="73" spans="1:18" x14ac:dyDescent="0.2">
      <c r="A73" s="13">
        <v>1050000</v>
      </c>
      <c r="B73" s="13">
        <v>3</v>
      </c>
      <c r="C73" s="13">
        <v>2048</v>
      </c>
      <c r="O73" s="27"/>
      <c r="P73" s="16"/>
      <c r="Q73" s="27"/>
      <c r="R73" s="16"/>
    </row>
    <row r="74" spans="1:18" x14ac:dyDescent="0.2">
      <c r="A74" s="13">
        <v>1188000</v>
      </c>
      <c r="B74" s="13">
        <v>7</v>
      </c>
      <c r="C74" s="13">
        <v>2886</v>
      </c>
      <c r="O74" s="27"/>
      <c r="P74" s="16"/>
      <c r="Q74" s="27"/>
      <c r="R74" s="16"/>
    </row>
    <row r="75" spans="1:18" x14ac:dyDescent="0.2">
      <c r="A75" s="13">
        <v>1950000</v>
      </c>
      <c r="B75" s="13">
        <v>4</v>
      </c>
      <c r="C75" s="13">
        <v>4272</v>
      </c>
      <c r="O75" s="27"/>
      <c r="P75" s="16"/>
      <c r="Q75" s="27"/>
      <c r="R75" s="16"/>
    </row>
    <row r="76" spans="1:18" x14ac:dyDescent="0.2">
      <c r="A76" s="13">
        <v>900000</v>
      </c>
      <c r="B76" s="13">
        <v>5</v>
      </c>
      <c r="C76" s="13">
        <v>1824</v>
      </c>
      <c r="O76" s="27"/>
      <c r="P76" s="16"/>
      <c r="Q76" s="27"/>
      <c r="R76" s="16"/>
    </row>
    <row r="77" spans="1:18" x14ac:dyDescent="0.2">
      <c r="A77" s="13">
        <v>1498000</v>
      </c>
      <c r="B77" s="13">
        <v>3</v>
      </c>
      <c r="C77" s="13">
        <v>1528</v>
      </c>
      <c r="O77" s="27"/>
      <c r="P77" s="16"/>
      <c r="Q77" s="27"/>
      <c r="R77" s="16"/>
    </row>
    <row r="78" spans="1:18" x14ac:dyDescent="0.2">
      <c r="A78" s="13">
        <v>1199000</v>
      </c>
      <c r="B78" s="13">
        <v>3</v>
      </c>
      <c r="C78" s="13">
        <v>2431</v>
      </c>
      <c r="O78" s="27"/>
      <c r="P78" s="16"/>
      <c r="Q78" s="27"/>
      <c r="R78" s="16"/>
    </row>
    <row r="79" spans="1:18" x14ac:dyDescent="0.2">
      <c r="A79" s="13">
        <v>798888</v>
      </c>
      <c r="B79" s="13">
        <v>3</v>
      </c>
      <c r="C79" s="13">
        <v>912</v>
      </c>
      <c r="O79" s="27"/>
      <c r="P79" s="16"/>
      <c r="Q79" s="27"/>
      <c r="R79" s="16"/>
    </row>
    <row r="80" spans="1:18" x14ac:dyDescent="0.2">
      <c r="A80" s="13">
        <v>2950000</v>
      </c>
      <c r="B80" s="13">
        <v>4</v>
      </c>
      <c r="C80" s="13">
        <v>4490</v>
      </c>
      <c r="O80" s="27"/>
      <c r="P80" s="16"/>
      <c r="Q80" s="27"/>
      <c r="R80" s="16"/>
    </row>
    <row r="81" spans="1:18" x14ac:dyDescent="0.2">
      <c r="A81" s="13">
        <v>6395000</v>
      </c>
      <c r="B81" s="13">
        <v>5</v>
      </c>
      <c r="C81" s="13">
        <v>5463</v>
      </c>
      <c r="O81" s="27"/>
      <c r="P81" s="16"/>
      <c r="Q81" s="27"/>
      <c r="R81" s="16"/>
    </row>
    <row r="82" spans="1:18" x14ac:dyDescent="0.2">
      <c r="A82" s="13">
        <v>2298000</v>
      </c>
      <c r="B82" s="13">
        <v>4</v>
      </c>
      <c r="C82" s="13">
        <v>4066</v>
      </c>
      <c r="O82" s="27"/>
      <c r="P82" s="16"/>
      <c r="Q82" s="27"/>
      <c r="R82" s="16"/>
    </row>
    <row r="83" spans="1:18" x14ac:dyDescent="0.2">
      <c r="A83" s="13">
        <v>2299000</v>
      </c>
      <c r="B83" s="13">
        <v>4</v>
      </c>
      <c r="C83" s="13">
        <v>2890</v>
      </c>
      <c r="O83" s="27"/>
      <c r="P83" s="16"/>
      <c r="Q83" s="27"/>
      <c r="R83" s="16"/>
    </row>
    <row r="84" spans="1:18" x14ac:dyDescent="0.2">
      <c r="A84" s="13">
        <v>1175000</v>
      </c>
      <c r="B84" s="13">
        <v>4</v>
      </c>
      <c r="C84" s="13">
        <v>2242</v>
      </c>
      <c r="O84" s="27"/>
      <c r="P84" s="16"/>
      <c r="Q84" s="27"/>
      <c r="R84" s="16"/>
    </row>
    <row r="85" spans="1:18" x14ac:dyDescent="0.2">
      <c r="A85" s="13">
        <v>1175000</v>
      </c>
      <c r="B85" s="13">
        <v>4</v>
      </c>
      <c r="C85" s="13">
        <v>1224</v>
      </c>
      <c r="O85" s="27"/>
      <c r="P85" s="16"/>
      <c r="Q85" s="27"/>
      <c r="R85" s="16"/>
    </row>
    <row r="86" spans="1:18" x14ac:dyDescent="0.2">
      <c r="A86" s="13">
        <v>1300000</v>
      </c>
      <c r="B86" s="13">
        <v>4</v>
      </c>
      <c r="C86" s="13">
        <v>1056</v>
      </c>
      <c r="O86" s="27"/>
      <c r="P86" s="16"/>
      <c r="Q86" s="27"/>
      <c r="R86" s="16"/>
    </row>
    <row r="87" spans="1:18" x14ac:dyDescent="0.2">
      <c r="A87" s="13">
        <v>1165000</v>
      </c>
      <c r="B87" s="13">
        <v>3</v>
      </c>
      <c r="C87" s="13">
        <v>1477</v>
      </c>
      <c r="O87" s="27"/>
      <c r="P87" s="16"/>
      <c r="Q87" s="27"/>
      <c r="R87" s="16"/>
    </row>
    <row r="88" spans="1:18" x14ac:dyDescent="0.2">
      <c r="A88" s="13">
        <v>450000</v>
      </c>
      <c r="B88" s="13">
        <v>2</v>
      </c>
      <c r="C88" s="13">
        <v>836</v>
      </c>
      <c r="O88" s="27"/>
      <c r="P88" s="16"/>
      <c r="Q88" s="27"/>
      <c r="R88" s="16"/>
    </row>
    <row r="89" spans="1:18" x14ac:dyDescent="0.2">
      <c r="A89" s="13">
        <v>538000</v>
      </c>
      <c r="B89" s="13">
        <v>4</v>
      </c>
      <c r="C89" s="13">
        <v>1768</v>
      </c>
      <c r="O89" s="27"/>
      <c r="P89" s="16"/>
      <c r="Q89" s="27"/>
      <c r="R89" s="16"/>
    </row>
    <row r="90" spans="1:18" x14ac:dyDescent="0.2">
      <c r="A90" s="13">
        <v>740000</v>
      </c>
      <c r="B90" s="13">
        <v>3</v>
      </c>
      <c r="C90" s="13">
        <v>955</v>
      </c>
      <c r="O90" s="27"/>
      <c r="P90" s="16"/>
      <c r="Q90" s="27"/>
      <c r="R90" s="16"/>
    </row>
    <row r="91" spans="1:18" x14ac:dyDescent="0.2">
      <c r="A91" s="13">
        <v>1230000</v>
      </c>
      <c r="B91" s="13">
        <v>3</v>
      </c>
      <c r="C91" s="13">
        <v>1138</v>
      </c>
      <c r="O91" s="27"/>
      <c r="P91" s="16"/>
      <c r="Q91" s="27"/>
      <c r="R91" s="16"/>
    </row>
    <row r="92" spans="1:18" x14ac:dyDescent="0.2">
      <c r="A92" s="13">
        <v>838808</v>
      </c>
      <c r="B92" s="13">
        <v>3</v>
      </c>
      <c r="C92" s="13">
        <v>1044</v>
      </c>
      <c r="O92" s="27"/>
      <c r="P92" s="16"/>
      <c r="Q92" s="27"/>
      <c r="R92" s="16"/>
    </row>
    <row r="93" spans="1:18" x14ac:dyDescent="0.2">
      <c r="A93" s="13">
        <v>1149000</v>
      </c>
      <c r="B93" s="13">
        <v>3</v>
      </c>
      <c r="C93" s="13">
        <v>1712</v>
      </c>
      <c r="O93" s="27"/>
      <c r="P93" s="16"/>
      <c r="Q93" s="27"/>
      <c r="R93" s="16"/>
    </row>
    <row r="94" spans="1:18" x14ac:dyDescent="0.2">
      <c r="A94" s="13">
        <v>1070000</v>
      </c>
      <c r="B94" s="13">
        <v>4</v>
      </c>
      <c r="C94" s="13">
        <v>1168</v>
      </c>
      <c r="O94" s="27"/>
      <c r="P94" s="16"/>
      <c r="Q94" s="27"/>
      <c r="R94" s="16"/>
    </row>
    <row r="95" spans="1:18" x14ac:dyDescent="0.2">
      <c r="A95" s="13">
        <v>899000</v>
      </c>
      <c r="B95" s="13">
        <v>3</v>
      </c>
      <c r="C95" s="13">
        <v>1006</v>
      </c>
      <c r="O95" s="27"/>
      <c r="P95" s="16"/>
      <c r="Q95" s="27"/>
      <c r="R95" s="16"/>
    </row>
    <row r="96" spans="1:18" x14ac:dyDescent="0.2">
      <c r="A96" s="13">
        <v>1350000</v>
      </c>
      <c r="B96" s="13">
        <v>3</v>
      </c>
      <c r="C96" s="13">
        <v>2513</v>
      </c>
      <c r="O96" s="27"/>
      <c r="P96" s="16"/>
      <c r="Q96" s="27"/>
      <c r="R96" s="16"/>
    </row>
    <row r="97" spans="1:18" x14ac:dyDescent="0.2">
      <c r="A97" s="13">
        <v>725000</v>
      </c>
      <c r="B97" s="13">
        <v>3</v>
      </c>
      <c r="C97" s="13">
        <v>972</v>
      </c>
      <c r="O97" s="27"/>
      <c r="P97" s="16"/>
      <c r="Q97" s="27"/>
      <c r="R97" s="16"/>
    </row>
    <row r="98" spans="1:18" x14ac:dyDescent="0.2">
      <c r="A98" s="13">
        <v>1280000</v>
      </c>
      <c r="B98" s="13">
        <v>3</v>
      </c>
      <c r="C98" s="13">
        <v>2108</v>
      </c>
      <c r="O98" s="27"/>
      <c r="P98" s="16"/>
      <c r="Q98" s="27"/>
      <c r="R98" s="16"/>
    </row>
    <row r="99" spans="1:18" x14ac:dyDescent="0.2">
      <c r="A99" s="13">
        <v>770000</v>
      </c>
      <c r="B99" s="13">
        <v>6</v>
      </c>
      <c r="C99" s="13">
        <v>1843</v>
      </c>
      <c r="O99" s="27"/>
      <c r="P99" s="16"/>
      <c r="Q99" s="27"/>
      <c r="R99" s="16"/>
    </row>
    <row r="100" spans="1:18" x14ac:dyDescent="0.2">
      <c r="A100" s="13">
        <v>1300000</v>
      </c>
      <c r="B100" s="13">
        <v>3</v>
      </c>
      <c r="C100" s="13">
        <v>1076</v>
      </c>
      <c r="O100" s="27"/>
      <c r="P100" s="16"/>
      <c r="Q100" s="27"/>
      <c r="R100" s="16"/>
    </row>
    <row r="101" spans="1:18" x14ac:dyDescent="0.2">
      <c r="A101" s="13">
        <v>3188000</v>
      </c>
      <c r="B101" s="13">
        <v>6</v>
      </c>
      <c r="C101" s="13">
        <v>4345</v>
      </c>
      <c r="O101" s="27"/>
      <c r="P101" s="16"/>
      <c r="Q101" s="27"/>
      <c r="R101" s="16"/>
    </row>
    <row r="102" spans="1:18" x14ac:dyDescent="0.2">
      <c r="O102" s="27"/>
      <c r="P102" s="16"/>
      <c r="Q102" s="27"/>
      <c r="R102" s="16"/>
    </row>
    <row r="103" spans="1:18" x14ac:dyDescent="0.2">
      <c r="O103" s="27"/>
      <c r="P103" s="16"/>
      <c r="Q103" s="27"/>
      <c r="R103" s="16"/>
    </row>
    <row r="104" spans="1:18" x14ac:dyDescent="0.2">
      <c r="O104" s="16"/>
      <c r="P104" s="16"/>
      <c r="Q104" s="27"/>
      <c r="R104" s="16"/>
    </row>
  </sheetData>
  <sortState ref="Q4:R18">
    <sortCondition descending="1" ref="R4"/>
  </sortState>
  <mergeCells count="4">
    <mergeCell ref="J18:K18"/>
    <mergeCell ref="J36:K36"/>
    <mergeCell ref="K11:L11"/>
    <mergeCell ref="F1:G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workbookViewId="0">
      <selection activeCell="H20" sqref="H20"/>
    </sheetView>
  </sheetViews>
  <sheetFormatPr baseColWidth="10" defaultColWidth="8.83203125" defaultRowHeight="15" x14ac:dyDescent="0.2"/>
  <cols>
    <col min="1" max="1" width="9.1640625" style="5" customWidth="1"/>
    <col min="2" max="3" width="22.5" style="1" bestFit="1" customWidth="1"/>
    <col min="4" max="16384" width="8.83203125" style="1"/>
  </cols>
  <sheetData>
    <row r="1" spans="1:3" x14ac:dyDescent="0.2">
      <c r="A1" s="7" t="s">
        <v>144</v>
      </c>
    </row>
    <row r="2" spans="1:3" x14ac:dyDescent="0.2">
      <c r="A2" s="5">
        <v>6</v>
      </c>
      <c r="B2" s="2" t="s">
        <v>122</v>
      </c>
      <c r="C2" s="1" t="s">
        <v>123</v>
      </c>
    </row>
    <row r="3" spans="1:3" x14ac:dyDescent="0.2">
      <c r="A3" s="5">
        <v>7</v>
      </c>
      <c r="B3" s="5">
        <v>1</v>
      </c>
      <c r="C3" s="8">
        <v>1</v>
      </c>
    </row>
    <row r="4" spans="1:3" x14ac:dyDescent="0.2">
      <c r="A4" s="5">
        <v>4</v>
      </c>
      <c r="B4" s="5">
        <v>2</v>
      </c>
      <c r="C4" s="8">
        <v>4</v>
      </c>
    </row>
    <row r="5" spans="1:3" x14ac:dyDescent="0.2">
      <c r="A5" s="5">
        <v>7</v>
      </c>
      <c r="B5" s="5">
        <v>3</v>
      </c>
      <c r="C5" s="8">
        <v>30</v>
      </c>
    </row>
    <row r="6" spans="1:3" x14ac:dyDescent="0.2">
      <c r="A6" s="5">
        <v>5</v>
      </c>
      <c r="B6" s="5">
        <v>4</v>
      </c>
      <c r="C6" s="8">
        <v>36</v>
      </c>
    </row>
    <row r="7" spans="1:3" x14ac:dyDescent="0.2">
      <c r="A7" s="5">
        <v>4</v>
      </c>
      <c r="B7" s="5">
        <v>5</v>
      </c>
      <c r="C7" s="8">
        <v>15</v>
      </c>
    </row>
    <row r="8" spans="1:3" x14ac:dyDescent="0.2">
      <c r="A8" s="5">
        <v>6</v>
      </c>
      <c r="B8" s="5">
        <v>6</v>
      </c>
      <c r="C8" s="8">
        <v>7</v>
      </c>
    </row>
    <row r="9" spans="1:3" x14ac:dyDescent="0.2">
      <c r="A9" s="5">
        <v>5</v>
      </c>
      <c r="B9" s="5">
        <v>7</v>
      </c>
      <c r="C9" s="8">
        <v>4</v>
      </c>
    </row>
    <row r="10" spans="1:3" x14ac:dyDescent="0.2">
      <c r="A10" s="5">
        <v>5</v>
      </c>
      <c r="B10" s="5">
        <v>11</v>
      </c>
      <c r="C10" s="8">
        <v>3</v>
      </c>
    </row>
    <row r="11" spans="1:3" x14ac:dyDescent="0.2">
      <c r="A11" s="5">
        <v>5</v>
      </c>
      <c r="B11" s="5" t="s">
        <v>121</v>
      </c>
      <c r="C11" s="8">
        <v>100</v>
      </c>
    </row>
    <row r="12" spans="1:3" x14ac:dyDescent="0.2">
      <c r="A12" s="5">
        <v>4</v>
      </c>
    </row>
    <row r="13" spans="1:3" x14ac:dyDescent="0.2">
      <c r="A13" s="5">
        <v>11</v>
      </c>
    </row>
    <row r="14" spans="1:3" x14ac:dyDescent="0.2">
      <c r="A14" s="5">
        <v>4</v>
      </c>
    </row>
    <row r="15" spans="1:3" x14ac:dyDescent="0.2">
      <c r="A15" s="5">
        <v>2</v>
      </c>
    </row>
    <row r="16" spans="1:3" x14ac:dyDescent="0.2">
      <c r="A16" s="5">
        <v>3</v>
      </c>
    </row>
    <row r="17" spans="1:1" x14ac:dyDescent="0.2">
      <c r="A17" s="5">
        <v>3</v>
      </c>
    </row>
    <row r="18" spans="1:1" x14ac:dyDescent="0.2">
      <c r="A18" s="5">
        <v>4</v>
      </c>
    </row>
    <row r="19" spans="1:1" x14ac:dyDescent="0.2">
      <c r="A19" s="5">
        <v>3</v>
      </c>
    </row>
    <row r="20" spans="1:1" x14ac:dyDescent="0.2">
      <c r="A20" s="5">
        <v>3</v>
      </c>
    </row>
    <row r="21" spans="1:1" x14ac:dyDescent="0.2">
      <c r="A21" s="5">
        <v>4</v>
      </c>
    </row>
    <row r="22" spans="1:1" x14ac:dyDescent="0.2">
      <c r="A22" s="5">
        <v>7</v>
      </c>
    </row>
    <row r="23" spans="1:1" x14ac:dyDescent="0.2">
      <c r="A23" s="5">
        <v>3</v>
      </c>
    </row>
    <row r="24" spans="1:1" x14ac:dyDescent="0.2">
      <c r="A24" s="5">
        <v>2</v>
      </c>
    </row>
    <row r="25" spans="1:1" x14ac:dyDescent="0.2">
      <c r="A25" s="5">
        <v>4</v>
      </c>
    </row>
    <row r="26" spans="1:1" x14ac:dyDescent="0.2">
      <c r="A26" s="5">
        <v>3</v>
      </c>
    </row>
    <row r="27" spans="1:1" x14ac:dyDescent="0.2">
      <c r="A27" s="5">
        <v>3</v>
      </c>
    </row>
    <row r="28" spans="1:1" x14ac:dyDescent="0.2">
      <c r="A28" s="5">
        <v>5</v>
      </c>
    </row>
    <row r="29" spans="1:1" x14ac:dyDescent="0.2">
      <c r="A29" s="5">
        <v>3</v>
      </c>
    </row>
    <row r="30" spans="1:1" x14ac:dyDescent="0.2">
      <c r="A30" s="5">
        <v>4</v>
      </c>
    </row>
    <row r="31" spans="1:1" x14ac:dyDescent="0.2">
      <c r="A31" s="5">
        <v>1</v>
      </c>
    </row>
    <row r="32" spans="1:1" x14ac:dyDescent="0.2">
      <c r="A32" s="5">
        <v>4</v>
      </c>
    </row>
    <row r="33" spans="1:1" x14ac:dyDescent="0.2">
      <c r="A33" s="5">
        <v>4</v>
      </c>
    </row>
    <row r="34" spans="1:1" x14ac:dyDescent="0.2">
      <c r="A34" s="5">
        <v>5</v>
      </c>
    </row>
    <row r="35" spans="1:1" x14ac:dyDescent="0.2">
      <c r="A35" s="5">
        <v>3</v>
      </c>
    </row>
    <row r="36" spans="1:1" x14ac:dyDescent="0.2">
      <c r="A36" s="5">
        <v>4</v>
      </c>
    </row>
    <row r="37" spans="1:1" x14ac:dyDescent="0.2">
      <c r="A37" s="5">
        <v>4</v>
      </c>
    </row>
    <row r="38" spans="1:1" x14ac:dyDescent="0.2">
      <c r="A38" s="5">
        <v>5</v>
      </c>
    </row>
    <row r="39" spans="1:1" x14ac:dyDescent="0.2">
      <c r="A39" s="5">
        <v>4</v>
      </c>
    </row>
    <row r="40" spans="1:1" x14ac:dyDescent="0.2">
      <c r="A40" s="5">
        <v>4</v>
      </c>
    </row>
    <row r="41" spans="1:1" x14ac:dyDescent="0.2">
      <c r="A41" s="5">
        <v>3</v>
      </c>
    </row>
    <row r="42" spans="1:1" x14ac:dyDescent="0.2">
      <c r="A42" s="5">
        <v>11</v>
      </c>
    </row>
    <row r="43" spans="1:1" x14ac:dyDescent="0.2">
      <c r="A43" s="5">
        <v>6</v>
      </c>
    </row>
    <row r="44" spans="1:1" x14ac:dyDescent="0.2">
      <c r="A44" s="5">
        <v>4</v>
      </c>
    </row>
    <row r="45" spans="1:1" x14ac:dyDescent="0.2">
      <c r="A45" s="5">
        <v>4</v>
      </c>
    </row>
    <row r="46" spans="1:1" x14ac:dyDescent="0.2">
      <c r="A46" s="5">
        <v>5</v>
      </c>
    </row>
    <row r="47" spans="1:1" x14ac:dyDescent="0.2">
      <c r="A47" s="5">
        <v>4</v>
      </c>
    </row>
    <row r="48" spans="1:1" x14ac:dyDescent="0.2">
      <c r="A48" s="5">
        <v>4</v>
      </c>
    </row>
    <row r="49" spans="1:1" x14ac:dyDescent="0.2">
      <c r="A49" s="5">
        <v>4</v>
      </c>
    </row>
    <row r="50" spans="1:1" x14ac:dyDescent="0.2">
      <c r="A50" s="5">
        <v>5</v>
      </c>
    </row>
    <row r="51" spans="1:1" x14ac:dyDescent="0.2">
      <c r="A51" s="5">
        <v>4</v>
      </c>
    </row>
    <row r="52" spans="1:1" x14ac:dyDescent="0.2">
      <c r="A52" s="5">
        <v>4</v>
      </c>
    </row>
    <row r="53" spans="1:1" x14ac:dyDescent="0.2">
      <c r="A53" s="5">
        <v>5</v>
      </c>
    </row>
    <row r="54" spans="1:1" x14ac:dyDescent="0.2">
      <c r="A54" s="5">
        <v>3</v>
      </c>
    </row>
    <row r="55" spans="1:1" x14ac:dyDescent="0.2">
      <c r="A55" s="5">
        <v>11</v>
      </c>
    </row>
    <row r="56" spans="1:1" x14ac:dyDescent="0.2">
      <c r="A56" s="5">
        <v>4</v>
      </c>
    </row>
    <row r="57" spans="1:1" x14ac:dyDescent="0.2">
      <c r="A57" s="5">
        <v>4</v>
      </c>
    </row>
    <row r="58" spans="1:1" x14ac:dyDescent="0.2">
      <c r="A58" s="5">
        <v>2</v>
      </c>
    </row>
    <row r="59" spans="1:1" x14ac:dyDescent="0.2">
      <c r="A59" s="5">
        <v>3</v>
      </c>
    </row>
    <row r="60" spans="1:1" x14ac:dyDescent="0.2">
      <c r="A60" s="5">
        <v>4</v>
      </c>
    </row>
    <row r="61" spans="1:1" x14ac:dyDescent="0.2">
      <c r="A61" s="5">
        <v>4</v>
      </c>
    </row>
    <row r="62" spans="1:1" x14ac:dyDescent="0.2">
      <c r="A62" s="5">
        <v>3</v>
      </c>
    </row>
    <row r="63" spans="1:1" x14ac:dyDescent="0.2">
      <c r="A63" s="5">
        <v>6</v>
      </c>
    </row>
    <row r="64" spans="1:1" x14ac:dyDescent="0.2">
      <c r="A64" s="5">
        <v>5</v>
      </c>
    </row>
    <row r="65" spans="1:1" x14ac:dyDescent="0.2">
      <c r="A65" s="5">
        <v>6</v>
      </c>
    </row>
    <row r="66" spans="1:1" x14ac:dyDescent="0.2">
      <c r="A66" s="5">
        <v>3</v>
      </c>
    </row>
    <row r="67" spans="1:1" x14ac:dyDescent="0.2">
      <c r="A67" s="5">
        <v>3</v>
      </c>
    </row>
    <row r="68" spans="1:1" x14ac:dyDescent="0.2">
      <c r="A68" s="5">
        <v>5</v>
      </c>
    </row>
    <row r="69" spans="1:1" x14ac:dyDescent="0.2">
      <c r="A69" s="5">
        <v>5</v>
      </c>
    </row>
    <row r="70" spans="1:1" x14ac:dyDescent="0.2">
      <c r="A70" s="5">
        <v>4</v>
      </c>
    </row>
    <row r="71" spans="1:1" x14ac:dyDescent="0.2">
      <c r="A71" s="5">
        <v>3</v>
      </c>
    </row>
    <row r="72" spans="1:1" x14ac:dyDescent="0.2">
      <c r="A72" s="5">
        <v>4</v>
      </c>
    </row>
    <row r="73" spans="1:1" x14ac:dyDescent="0.2">
      <c r="A73" s="5">
        <v>3</v>
      </c>
    </row>
    <row r="74" spans="1:1" x14ac:dyDescent="0.2">
      <c r="A74" s="5">
        <v>7</v>
      </c>
    </row>
    <row r="75" spans="1:1" x14ac:dyDescent="0.2">
      <c r="A75" s="5">
        <v>4</v>
      </c>
    </row>
    <row r="76" spans="1:1" x14ac:dyDescent="0.2">
      <c r="A76" s="5">
        <v>5</v>
      </c>
    </row>
    <row r="77" spans="1:1" x14ac:dyDescent="0.2">
      <c r="A77" s="5">
        <v>3</v>
      </c>
    </row>
    <row r="78" spans="1:1" x14ac:dyDescent="0.2">
      <c r="A78" s="5">
        <v>3</v>
      </c>
    </row>
    <row r="79" spans="1:1" x14ac:dyDescent="0.2">
      <c r="A79" s="5">
        <v>3</v>
      </c>
    </row>
    <row r="80" spans="1:1" x14ac:dyDescent="0.2">
      <c r="A80" s="5">
        <v>4</v>
      </c>
    </row>
    <row r="81" spans="1:1" x14ac:dyDescent="0.2">
      <c r="A81" s="5">
        <v>5</v>
      </c>
    </row>
    <row r="82" spans="1:1" x14ac:dyDescent="0.2">
      <c r="A82" s="5">
        <v>4</v>
      </c>
    </row>
    <row r="83" spans="1:1" x14ac:dyDescent="0.2">
      <c r="A83" s="5">
        <v>4</v>
      </c>
    </row>
    <row r="84" spans="1:1" x14ac:dyDescent="0.2">
      <c r="A84" s="5">
        <v>4</v>
      </c>
    </row>
    <row r="85" spans="1:1" x14ac:dyDescent="0.2">
      <c r="A85" s="5">
        <v>4</v>
      </c>
    </row>
    <row r="86" spans="1:1" x14ac:dyDescent="0.2">
      <c r="A86" s="5">
        <v>4</v>
      </c>
    </row>
    <row r="87" spans="1:1" x14ac:dyDescent="0.2">
      <c r="A87" s="5">
        <v>3</v>
      </c>
    </row>
    <row r="88" spans="1:1" x14ac:dyDescent="0.2">
      <c r="A88" s="5">
        <v>2</v>
      </c>
    </row>
    <row r="89" spans="1:1" x14ac:dyDescent="0.2">
      <c r="A89" s="5">
        <v>4</v>
      </c>
    </row>
    <row r="90" spans="1:1" x14ac:dyDescent="0.2">
      <c r="A90" s="5">
        <v>3</v>
      </c>
    </row>
    <row r="91" spans="1:1" x14ac:dyDescent="0.2">
      <c r="A91" s="5">
        <v>3</v>
      </c>
    </row>
    <row r="92" spans="1:1" x14ac:dyDescent="0.2">
      <c r="A92" s="5">
        <v>3</v>
      </c>
    </row>
    <row r="93" spans="1:1" x14ac:dyDescent="0.2">
      <c r="A93" s="5">
        <v>3</v>
      </c>
    </row>
    <row r="94" spans="1:1" x14ac:dyDescent="0.2">
      <c r="A94" s="5">
        <v>4</v>
      </c>
    </row>
    <row r="95" spans="1:1" x14ac:dyDescent="0.2">
      <c r="A95" s="5">
        <v>3</v>
      </c>
    </row>
    <row r="96" spans="1:1" x14ac:dyDescent="0.2">
      <c r="A96" s="5">
        <v>3</v>
      </c>
    </row>
    <row r="97" spans="1:1" x14ac:dyDescent="0.2">
      <c r="A97" s="5">
        <v>3</v>
      </c>
    </row>
    <row r="98" spans="1:1" x14ac:dyDescent="0.2">
      <c r="A98" s="5">
        <v>3</v>
      </c>
    </row>
    <row r="99" spans="1:1" x14ac:dyDescent="0.2">
      <c r="A99" s="5">
        <v>6</v>
      </c>
    </row>
    <row r="100" spans="1:1" x14ac:dyDescent="0.2">
      <c r="A100" s="5">
        <v>3</v>
      </c>
    </row>
    <row r="101" spans="1:1" x14ac:dyDescent="0.2">
      <c r="A101" s="5">
        <v>6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workbookViewId="0">
      <selection activeCell="F28" sqref="F28"/>
    </sheetView>
  </sheetViews>
  <sheetFormatPr baseColWidth="10" defaultColWidth="8.83203125" defaultRowHeight="15" x14ac:dyDescent="0.2"/>
  <cols>
    <col min="1" max="1" width="10.6640625" style="5" bestFit="1" customWidth="1"/>
    <col min="2" max="2" width="23.5" style="5" bestFit="1" customWidth="1"/>
    <col min="3" max="3" width="9.1640625" style="5" bestFit="1" customWidth="1"/>
    <col min="4" max="4" width="6.33203125" style="5" bestFit="1" customWidth="1"/>
    <col min="5" max="5" width="6.83203125" style="5" bestFit="1" customWidth="1"/>
    <col min="6" max="6" width="9.83203125" style="5" bestFit="1" customWidth="1"/>
    <col min="7" max="7" width="6.6640625" style="5" customWidth="1"/>
    <col min="8" max="8" width="5.5" style="5" bestFit="1" customWidth="1"/>
    <col min="9" max="9" width="6.6640625" style="5" bestFit="1" customWidth="1"/>
    <col min="10" max="10" width="5.5" style="5" bestFit="1" customWidth="1"/>
    <col min="11" max="11" width="8.33203125" style="5" bestFit="1" customWidth="1"/>
    <col min="12" max="12" width="6.83203125" style="5" customWidth="1"/>
    <col min="13" max="13" width="7.5" style="5" bestFit="1" customWidth="1"/>
    <col min="14" max="14" width="101.33203125" style="3" bestFit="1" customWidth="1"/>
    <col min="15" max="16384" width="8.83203125" style="1"/>
  </cols>
  <sheetData>
    <row r="1" spans="1:14" s="4" customFormat="1" ht="4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6" t="s">
        <v>5</v>
      </c>
      <c r="G1" s="4" t="s">
        <v>6</v>
      </c>
      <c r="H1" s="6" t="s">
        <v>7</v>
      </c>
      <c r="I1" s="4" t="s">
        <v>8</v>
      </c>
      <c r="J1" s="6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x14ac:dyDescent="0.2">
      <c r="A2" s="5" t="s">
        <v>14</v>
      </c>
      <c r="B2" s="5" t="s">
        <v>15</v>
      </c>
      <c r="C2" s="5" t="s">
        <v>16</v>
      </c>
      <c r="D2" s="5" t="s">
        <v>17</v>
      </c>
      <c r="E2" s="5">
        <v>96825</v>
      </c>
      <c r="F2" s="5">
        <v>4250000</v>
      </c>
      <c r="H2" s="5">
        <v>6</v>
      </c>
      <c r="I2" s="5">
        <v>5</v>
      </c>
      <c r="J2" s="5">
        <v>4756</v>
      </c>
      <c r="K2" s="5">
        <v>20888</v>
      </c>
      <c r="L2" s="5">
        <v>1969</v>
      </c>
      <c r="M2" s="5" t="s">
        <v>18</v>
      </c>
      <c r="N2" s="3" t="s">
        <v>19</v>
      </c>
    </row>
    <row r="3" spans="1:14" x14ac:dyDescent="0.2">
      <c r="A3" s="5" t="s">
        <v>14</v>
      </c>
      <c r="B3" s="5" t="s">
        <v>15</v>
      </c>
      <c r="C3" s="5" t="s">
        <v>16</v>
      </c>
      <c r="D3" s="5" t="s">
        <v>17</v>
      </c>
      <c r="E3" s="5">
        <v>96817</v>
      </c>
      <c r="F3" s="5">
        <v>2250000</v>
      </c>
      <c r="H3" s="5">
        <v>7</v>
      </c>
      <c r="I3" s="5">
        <v>6</v>
      </c>
      <c r="J3" s="5">
        <v>5583</v>
      </c>
      <c r="K3" s="5">
        <v>18680</v>
      </c>
      <c r="L3" s="5">
        <v>1963</v>
      </c>
      <c r="M3" s="5" t="s">
        <v>18</v>
      </c>
      <c r="N3" s="3" t="s">
        <v>20</v>
      </c>
    </row>
    <row r="4" spans="1:14" x14ac:dyDescent="0.2">
      <c r="A4" s="5" t="s">
        <v>14</v>
      </c>
      <c r="B4" s="5" t="s">
        <v>15</v>
      </c>
      <c r="C4" s="5" t="s">
        <v>16</v>
      </c>
      <c r="D4" s="5" t="s">
        <v>17</v>
      </c>
      <c r="E4" s="5">
        <v>96816</v>
      </c>
      <c r="F4" s="5">
        <v>1768000</v>
      </c>
      <c r="H4" s="5">
        <v>4</v>
      </c>
      <c r="I4" s="5">
        <v>3.5</v>
      </c>
      <c r="J4" s="5">
        <v>2714</v>
      </c>
      <c r="K4" s="5">
        <v>6709</v>
      </c>
      <c r="L4" s="5">
        <v>2011</v>
      </c>
      <c r="M4" s="5" t="s">
        <v>18</v>
      </c>
      <c r="N4" s="3" t="s">
        <v>21</v>
      </c>
    </row>
    <row r="5" spans="1:14" x14ac:dyDescent="0.2">
      <c r="A5" s="5" t="s">
        <v>14</v>
      </c>
      <c r="B5" s="5" t="s">
        <v>15</v>
      </c>
      <c r="C5" s="5" t="s">
        <v>16</v>
      </c>
      <c r="D5" s="5" t="s">
        <v>17</v>
      </c>
      <c r="E5" s="5">
        <v>96818</v>
      </c>
      <c r="F5" s="5">
        <v>1250000</v>
      </c>
      <c r="H5" s="5">
        <v>7</v>
      </c>
      <c r="I5" s="5">
        <v>6.5</v>
      </c>
      <c r="J5" s="5">
        <v>4035</v>
      </c>
      <c r="K5" s="5">
        <v>5929</v>
      </c>
      <c r="L5" s="5">
        <v>1958</v>
      </c>
      <c r="M5" s="5" t="s">
        <v>18</v>
      </c>
      <c r="N5" s="3" t="s">
        <v>22</v>
      </c>
    </row>
    <row r="6" spans="1:14" x14ac:dyDescent="0.2">
      <c r="A6" s="5" t="s">
        <v>14</v>
      </c>
      <c r="B6" s="5" t="s">
        <v>15</v>
      </c>
      <c r="C6" s="5" t="s">
        <v>16</v>
      </c>
      <c r="D6" s="5" t="s">
        <v>17</v>
      </c>
      <c r="E6" s="5">
        <v>96817</v>
      </c>
      <c r="F6" s="5">
        <v>699000</v>
      </c>
      <c r="H6" s="5">
        <v>5</v>
      </c>
      <c r="I6" s="5">
        <v>2</v>
      </c>
      <c r="J6" s="5">
        <v>2064</v>
      </c>
      <c r="K6" s="5">
        <v>5297</v>
      </c>
      <c r="L6" s="5">
        <v>1960</v>
      </c>
      <c r="M6" s="5" t="s">
        <v>18</v>
      </c>
      <c r="N6" s="3" t="s">
        <v>23</v>
      </c>
    </row>
    <row r="7" spans="1:14" x14ac:dyDescent="0.2">
      <c r="A7" s="5" t="s">
        <v>14</v>
      </c>
      <c r="B7" s="5" t="s">
        <v>15</v>
      </c>
      <c r="C7" s="5" t="s">
        <v>16</v>
      </c>
      <c r="D7" s="5" t="s">
        <v>17</v>
      </c>
      <c r="E7" s="5">
        <v>96816</v>
      </c>
      <c r="F7" s="5">
        <v>3465000</v>
      </c>
      <c r="H7" s="5">
        <v>4</v>
      </c>
      <c r="I7" s="5">
        <v>3.5</v>
      </c>
      <c r="J7" s="5">
        <v>3190</v>
      </c>
      <c r="K7" s="5">
        <v>8477</v>
      </c>
      <c r="L7" s="5">
        <v>2013</v>
      </c>
      <c r="M7" s="5" t="s">
        <v>18</v>
      </c>
      <c r="N7" s="3" t="s">
        <v>24</v>
      </c>
    </row>
    <row r="8" spans="1:14" x14ac:dyDescent="0.2">
      <c r="A8" s="5" t="s">
        <v>14</v>
      </c>
      <c r="B8" s="5" t="s">
        <v>15</v>
      </c>
      <c r="C8" s="5" t="s">
        <v>16</v>
      </c>
      <c r="D8" s="5" t="s">
        <v>17</v>
      </c>
      <c r="E8" s="5">
        <v>96819</v>
      </c>
      <c r="F8" s="5">
        <v>948000</v>
      </c>
      <c r="H8" s="5">
        <v>6</v>
      </c>
      <c r="I8" s="5">
        <v>4</v>
      </c>
      <c r="J8" s="5">
        <v>4288</v>
      </c>
      <c r="K8" s="5">
        <v>5568</v>
      </c>
      <c r="L8" s="5">
        <v>1981</v>
      </c>
      <c r="M8" s="5" t="s">
        <v>18</v>
      </c>
      <c r="N8" s="3" t="s">
        <v>25</v>
      </c>
    </row>
    <row r="9" spans="1:14" x14ac:dyDescent="0.2">
      <c r="A9" s="5" t="s">
        <v>14</v>
      </c>
      <c r="B9" s="5" t="s">
        <v>15</v>
      </c>
      <c r="C9" s="5" t="s">
        <v>16</v>
      </c>
      <c r="D9" s="5" t="s">
        <v>17</v>
      </c>
      <c r="E9" s="5">
        <v>96817</v>
      </c>
      <c r="F9" s="5">
        <v>870000</v>
      </c>
      <c r="H9" s="5">
        <v>5</v>
      </c>
      <c r="I9" s="5">
        <v>2</v>
      </c>
      <c r="J9" s="5">
        <v>2096</v>
      </c>
      <c r="K9" s="5">
        <v>6241</v>
      </c>
      <c r="L9" s="5">
        <v>1952</v>
      </c>
      <c r="M9" s="5" t="s">
        <v>18</v>
      </c>
      <c r="N9" s="3" t="s">
        <v>26</v>
      </c>
    </row>
    <row r="10" spans="1:14" x14ac:dyDescent="0.2">
      <c r="A10" s="5" t="s">
        <v>14</v>
      </c>
      <c r="B10" s="5" t="s">
        <v>15</v>
      </c>
      <c r="C10" s="5" t="s">
        <v>16</v>
      </c>
      <c r="D10" s="5" t="s">
        <v>17</v>
      </c>
      <c r="E10" s="5">
        <v>96825</v>
      </c>
      <c r="F10" s="5">
        <v>2995000</v>
      </c>
      <c r="H10" s="5">
        <v>5</v>
      </c>
      <c r="I10" s="5">
        <v>5.5</v>
      </c>
      <c r="J10" s="5">
        <v>4704</v>
      </c>
      <c r="K10" s="5">
        <v>11000</v>
      </c>
      <c r="L10" s="5">
        <v>2007</v>
      </c>
      <c r="M10" s="5" t="s">
        <v>18</v>
      </c>
      <c r="N10" s="3" t="s">
        <v>27</v>
      </c>
    </row>
    <row r="11" spans="1:14" x14ac:dyDescent="0.2">
      <c r="A11" s="5" t="s">
        <v>14</v>
      </c>
      <c r="B11" s="5" t="s">
        <v>15</v>
      </c>
      <c r="C11" s="5" t="s">
        <v>16</v>
      </c>
      <c r="D11" s="5" t="s">
        <v>17</v>
      </c>
      <c r="E11" s="5">
        <v>96826</v>
      </c>
      <c r="F11" s="5">
        <v>999000</v>
      </c>
      <c r="H11" s="5">
        <v>5</v>
      </c>
      <c r="I11" s="5">
        <v>3</v>
      </c>
      <c r="J11" s="5">
        <v>1824</v>
      </c>
      <c r="K11" s="5">
        <v>2241</v>
      </c>
      <c r="L11" s="5">
        <v>2006</v>
      </c>
      <c r="M11" s="5" t="s">
        <v>18</v>
      </c>
      <c r="N11" s="3" t="s">
        <v>28</v>
      </c>
    </row>
    <row r="12" spans="1:14" x14ac:dyDescent="0.2">
      <c r="A12" s="5" t="s">
        <v>14</v>
      </c>
      <c r="B12" s="5" t="s">
        <v>15</v>
      </c>
      <c r="C12" s="5" t="s">
        <v>16</v>
      </c>
      <c r="D12" s="5" t="s">
        <v>17</v>
      </c>
      <c r="E12" s="5">
        <v>96825</v>
      </c>
      <c r="F12" s="5">
        <v>2450000</v>
      </c>
      <c r="H12" s="5">
        <v>4</v>
      </c>
      <c r="I12" s="5">
        <v>5</v>
      </c>
      <c r="J12" s="5">
        <v>6448</v>
      </c>
      <c r="K12" s="5">
        <v>19576</v>
      </c>
      <c r="L12" s="5">
        <v>1989</v>
      </c>
      <c r="M12" s="5" t="s">
        <v>18</v>
      </c>
      <c r="N12" s="3" t="s">
        <v>29</v>
      </c>
    </row>
    <row r="13" spans="1:14" x14ac:dyDescent="0.2">
      <c r="A13" s="5" t="s">
        <v>14</v>
      </c>
      <c r="B13" s="5" t="s">
        <v>15</v>
      </c>
      <c r="C13" s="5" t="s">
        <v>16</v>
      </c>
      <c r="D13" s="5" t="s">
        <v>17</v>
      </c>
      <c r="E13" s="5">
        <v>96819</v>
      </c>
      <c r="F13" s="5">
        <v>1488000</v>
      </c>
      <c r="H13" s="5">
        <v>11</v>
      </c>
      <c r="I13" s="5">
        <v>4</v>
      </c>
      <c r="J13" s="5">
        <v>3306</v>
      </c>
      <c r="K13" s="5">
        <v>15443</v>
      </c>
      <c r="L13" s="5">
        <v>1960</v>
      </c>
      <c r="M13" s="5" t="s">
        <v>18</v>
      </c>
      <c r="N13" s="3" t="s">
        <v>30</v>
      </c>
    </row>
    <row r="14" spans="1:14" x14ac:dyDescent="0.2">
      <c r="A14" s="5" t="s">
        <v>14</v>
      </c>
      <c r="B14" s="5" t="s">
        <v>15</v>
      </c>
      <c r="C14" s="5" t="s">
        <v>16</v>
      </c>
      <c r="D14" s="5" t="s">
        <v>17</v>
      </c>
      <c r="E14" s="5">
        <v>96825</v>
      </c>
      <c r="F14" s="5">
        <v>1680000</v>
      </c>
      <c r="H14" s="5">
        <v>4</v>
      </c>
      <c r="I14" s="5">
        <v>2.5</v>
      </c>
      <c r="J14" s="5">
        <v>2380</v>
      </c>
      <c r="K14" s="5">
        <v>10061</v>
      </c>
      <c r="L14" s="5">
        <v>1966</v>
      </c>
      <c r="M14" s="5" t="s">
        <v>18</v>
      </c>
      <c r="N14" s="3" t="s">
        <v>31</v>
      </c>
    </row>
    <row r="15" spans="1:14" x14ac:dyDescent="0.2">
      <c r="A15" s="5" t="s">
        <v>14</v>
      </c>
      <c r="B15" s="5" t="s">
        <v>15</v>
      </c>
      <c r="C15" s="5" t="s">
        <v>16</v>
      </c>
      <c r="D15" s="5" t="s">
        <v>17</v>
      </c>
      <c r="E15" s="5">
        <v>96826</v>
      </c>
      <c r="F15" s="5">
        <v>574888</v>
      </c>
      <c r="H15" s="5">
        <v>2</v>
      </c>
      <c r="I15" s="5">
        <v>2</v>
      </c>
      <c r="J15" s="5">
        <v>930</v>
      </c>
      <c r="K15" s="5">
        <v>171278</v>
      </c>
      <c r="L15" s="5">
        <v>1971</v>
      </c>
      <c r="M15" s="5" t="s">
        <v>18</v>
      </c>
      <c r="N15" s="3" t="s">
        <v>32</v>
      </c>
    </row>
    <row r="16" spans="1:14" x14ac:dyDescent="0.2">
      <c r="A16" s="5" t="s">
        <v>14</v>
      </c>
      <c r="B16" s="5" t="s">
        <v>15</v>
      </c>
      <c r="C16" s="5" t="s">
        <v>16</v>
      </c>
      <c r="D16" s="5" t="s">
        <v>17</v>
      </c>
      <c r="E16" s="5">
        <v>96818</v>
      </c>
      <c r="F16" s="5">
        <v>945000</v>
      </c>
      <c r="H16" s="5">
        <v>3</v>
      </c>
      <c r="I16" s="5">
        <v>2</v>
      </c>
      <c r="J16" s="5">
        <v>2132</v>
      </c>
      <c r="K16" s="5">
        <v>7865</v>
      </c>
      <c r="L16" s="5">
        <v>1958</v>
      </c>
      <c r="M16" s="5" t="s">
        <v>18</v>
      </c>
      <c r="N16" s="3" t="s">
        <v>33</v>
      </c>
    </row>
    <row r="17" spans="1:14" x14ac:dyDescent="0.2">
      <c r="A17" s="5" t="s">
        <v>14</v>
      </c>
      <c r="B17" s="5" t="s">
        <v>15</v>
      </c>
      <c r="C17" s="5" t="s">
        <v>16</v>
      </c>
      <c r="D17" s="5" t="s">
        <v>17</v>
      </c>
      <c r="E17" s="5">
        <v>96816</v>
      </c>
      <c r="F17" s="5">
        <v>1088000</v>
      </c>
      <c r="H17" s="5">
        <v>3</v>
      </c>
      <c r="I17" s="5">
        <v>2.5</v>
      </c>
      <c r="J17" s="5">
        <v>2228</v>
      </c>
      <c r="K17" s="5">
        <v>5131</v>
      </c>
      <c r="L17" s="5">
        <v>1976</v>
      </c>
      <c r="M17" s="5" t="s">
        <v>18</v>
      </c>
      <c r="N17" s="3" t="s">
        <v>34</v>
      </c>
    </row>
    <row r="18" spans="1:14" x14ac:dyDescent="0.2">
      <c r="A18" s="5" t="s">
        <v>14</v>
      </c>
      <c r="B18" s="5" t="s">
        <v>15</v>
      </c>
      <c r="C18" s="5" t="s">
        <v>16</v>
      </c>
      <c r="D18" s="5" t="s">
        <v>17</v>
      </c>
      <c r="E18" s="5">
        <v>96825</v>
      </c>
      <c r="F18" s="5">
        <v>1388000</v>
      </c>
      <c r="H18" s="5">
        <v>4</v>
      </c>
      <c r="I18" s="5">
        <v>3</v>
      </c>
      <c r="J18" s="5">
        <v>2136</v>
      </c>
      <c r="K18" s="5">
        <v>7463</v>
      </c>
      <c r="L18" s="5">
        <v>2001</v>
      </c>
      <c r="M18" s="5" t="s">
        <v>18</v>
      </c>
      <c r="N18" s="3" t="s">
        <v>35</v>
      </c>
    </row>
    <row r="19" spans="1:14" x14ac:dyDescent="0.2">
      <c r="A19" s="5" t="s">
        <v>14</v>
      </c>
      <c r="B19" s="5" t="s">
        <v>15</v>
      </c>
      <c r="C19" s="5" t="s">
        <v>16</v>
      </c>
      <c r="D19" s="5" t="s">
        <v>17</v>
      </c>
      <c r="E19" s="5">
        <v>96817</v>
      </c>
      <c r="F19" s="5">
        <v>799500</v>
      </c>
      <c r="H19" s="5">
        <v>3</v>
      </c>
      <c r="I19" s="5">
        <v>1</v>
      </c>
      <c r="J19" s="5">
        <v>1056</v>
      </c>
      <c r="K19" s="5">
        <v>5691</v>
      </c>
      <c r="L19" s="5">
        <v>1954</v>
      </c>
      <c r="M19" s="5" t="s">
        <v>18</v>
      </c>
      <c r="N19" s="3" t="s">
        <v>36</v>
      </c>
    </row>
    <row r="20" spans="1:14" x14ac:dyDescent="0.2">
      <c r="A20" s="5" t="s">
        <v>14</v>
      </c>
      <c r="B20" s="5" t="s">
        <v>15</v>
      </c>
      <c r="C20" s="5" t="s">
        <v>16</v>
      </c>
      <c r="D20" s="5" t="s">
        <v>17</v>
      </c>
      <c r="E20" s="5">
        <v>96825</v>
      </c>
      <c r="F20" s="5">
        <v>925000</v>
      </c>
      <c r="H20" s="5">
        <v>3</v>
      </c>
      <c r="I20" s="5">
        <v>2</v>
      </c>
      <c r="J20" s="5">
        <v>1470</v>
      </c>
      <c r="K20" s="5">
        <v>6469</v>
      </c>
      <c r="L20" s="5">
        <v>1972</v>
      </c>
      <c r="M20" s="5" t="s">
        <v>18</v>
      </c>
      <c r="N20" s="3" t="s">
        <v>37</v>
      </c>
    </row>
    <row r="21" spans="1:14" x14ac:dyDescent="0.2">
      <c r="A21" s="5" t="s">
        <v>14</v>
      </c>
      <c r="B21" s="5" t="s">
        <v>15</v>
      </c>
      <c r="C21" s="5" t="s">
        <v>16</v>
      </c>
      <c r="D21" s="5" t="s">
        <v>17</v>
      </c>
      <c r="E21" s="5">
        <v>96825</v>
      </c>
      <c r="F21" s="5">
        <v>1650000</v>
      </c>
      <c r="H21" s="5">
        <v>4</v>
      </c>
      <c r="I21" s="5">
        <v>3</v>
      </c>
      <c r="J21" s="5">
        <v>1944</v>
      </c>
      <c r="K21" s="5">
        <v>12195</v>
      </c>
      <c r="L21" s="5">
        <v>1973</v>
      </c>
      <c r="M21" s="5" t="s">
        <v>18</v>
      </c>
      <c r="N21" s="3" t="s">
        <v>38</v>
      </c>
    </row>
    <row r="22" spans="1:14" x14ac:dyDescent="0.2">
      <c r="A22" s="5" t="s">
        <v>14</v>
      </c>
      <c r="B22" s="5" t="s">
        <v>15</v>
      </c>
      <c r="C22" s="5" t="s">
        <v>16</v>
      </c>
      <c r="D22" s="5" t="s">
        <v>17</v>
      </c>
      <c r="E22" s="5">
        <v>96817</v>
      </c>
      <c r="F22" s="5">
        <v>799500</v>
      </c>
      <c r="H22" s="5">
        <v>7</v>
      </c>
      <c r="I22" s="5">
        <v>3</v>
      </c>
      <c r="J22" s="5">
        <v>3284</v>
      </c>
      <c r="K22" s="5">
        <v>7665</v>
      </c>
      <c r="L22" s="5">
        <v>1950</v>
      </c>
      <c r="M22" s="5" t="s">
        <v>18</v>
      </c>
      <c r="N22" s="3" t="s">
        <v>39</v>
      </c>
    </row>
    <row r="23" spans="1:14" x14ac:dyDescent="0.2">
      <c r="A23" s="5" t="s">
        <v>14</v>
      </c>
      <c r="B23" s="5" t="s">
        <v>15</v>
      </c>
      <c r="C23" s="5" t="s">
        <v>16</v>
      </c>
      <c r="D23" s="5" t="s">
        <v>17</v>
      </c>
      <c r="E23" s="5">
        <v>96816</v>
      </c>
      <c r="F23" s="5">
        <v>870000</v>
      </c>
      <c r="H23" s="5">
        <v>3</v>
      </c>
      <c r="I23" s="5">
        <v>2</v>
      </c>
      <c r="J23" s="5">
        <v>954</v>
      </c>
      <c r="K23" s="5">
        <v>3500</v>
      </c>
      <c r="L23" s="5">
        <v>1955</v>
      </c>
      <c r="M23" s="5" t="s">
        <v>18</v>
      </c>
      <c r="N23" s="3" t="s">
        <v>40</v>
      </c>
    </row>
    <row r="24" spans="1:14" x14ac:dyDescent="0.2">
      <c r="A24" s="5" t="s">
        <v>14</v>
      </c>
      <c r="B24" s="5" t="s">
        <v>15</v>
      </c>
      <c r="C24" s="5" t="s">
        <v>16</v>
      </c>
      <c r="D24" s="5" t="s">
        <v>17</v>
      </c>
      <c r="E24" s="5">
        <v>96816</v>
      </c>
      <c r="F24" s="5">
        <v>2000000</v>
      </c>
      <c r="H24" s="5">
        <v>2</v>
      </c>
      <c r="I24" s="5">
        <v>3</v>
      </c>
      <c r="J24" s="5">
        <v>1824</v>
      </c>
      <c r="K24" s="5">
        <v>7560</v>
      </c>
      <c r="L24" s="5">
        <v>1962</v>
      </c>
      <c r="M24" s="5" t="s">
        <v>18</v>
      </c>
      <c r="N24" s="3" t="s">
        <v>41</v>
      </c>
    </row>
    <row r="25" spans="1:14" x14ac:dyDescent="0.2">
      <c r="A25" s="5" t="s">
        <v>14</v>
      </c>
      <c r="B25" s="5" t="s">
        <v>15</v>
      </c>
      <c r="C25" s="5" t="s">
        <v>16</v>
      </c>
      <c r="D25" s="5" t="s">
        <v>17</v>
      </c>
      <c r="E25" s="5">
        <v>96817</v>
      </c>
      <c r="F25" s="5">
        <v>850000</v>
      </c>
      <c r="H25" s="5">
        <v>4</v>
      </c>
      <c r="I25" s="5">
        <v>2</v>
      </c>
      <c r="J25" s="5">
        <v>1036</v>
      </c>
      <c r="K25" s="5">
        <v>4580</v>
      </c>
      <c r="L25" s="5">
        <v>1957</v>
      </c>
      <c r="M25" s="5" t="s">
        <v>18</v>
      </c>
      <c r="N25" s="3" t="s">
        <v>42</v>
      </c>
    </row>
    <row r="26" spans="1:14" x14ac:dyDescent="0.2">
      <c r="A26" s="5" t="s">
        <v>14</v>
      </c>
      <c r="B26" s="5" t="s">
        <v>15</v>
      </c>
      <c r="C26" s="5" t="s">
        <v>16</v>
      </c>
      <c r="D26" s="5" t="s">
        <v>17</v>
      </c>
      <c r="E26" s="5">
        <v>96819</v>
      </c>
      <c r="F26" s="5">
        <v>548000</v>
      </c>
      <c r="H26" s="5">
        <v>3</v>
      </c>
      <c r="I26" s="5">
        <v>2</v>
      </c>
      <c r="J26" s="5">
        <v>1144</v>
      </c>
      <c r="K26" s="5">
        <v>7500</v>
      </c>
      <c r="L26" s="5">
        <v>1972</v>
      </c>
      <c r="M26" s="5" t="s">
        <v>18</v>
      </c>
      <c r="N26" s="3" t="s">
        <v>43</v>
      </c>
    </row>
    <row r="27" spans="1:14" x14ac:dyDescent="0.2">
      <c r="A27" s="5" t="s">
        <v>14</v>
      </c>
      <c r="B27" s="5" t="s">
        <v>15</v>
      </c>
      <c r="C27" s="5" t="s">
        <v>16</v>
      </c>
      <c r="D27" s="5" t="s">
        <v>17</v>
      </c>
      <c r="E27" s="5">
        <v>96817</v>
      </c>
      <c r="F27" s="5">
        <v>640000</v>
      </c>
      <c r="H27" s="5">
        <v>3</v>
      </c>
      <c r="I27" s="5">
        <v>1</v>
      </c>
      <c r="J27" s="5">
        <v>792</v>
      </c>
      <c r="K27" s="5">
        <v>5003</v>
      </c>
      <c r="L27" s="5">
        <v>1962</v>
      </c>
      <c r="M27" s="5" t="s">
        <v>18</v>
      </c>
      <c r="N27" s="3" t="s">
        <v>44</v>
      </c>
    </row>
    <row r="28" spans="1:14" x14ac:dyDescent="0.2">
      <c r="A28" s="5" t="s">
        <v>14</v>
      </c>
      <c r="B28" s="5" t="s">
        <v>15</v>
      </c>
      <c r="C28" s="5" t="s">
        <v>16</v>
      </c>
      <c r="D28" s="5" t="s">
        <v>17</v>
      </c>
      <c r="E28" s="5">
        <v>96816</v>
      </c>
      <c r="F28" s="5">
        <v>995000</v>
      </c>
      <c r="H28" s="5">
        <v>5</v>
      </c>
      <c r="I28" s="5">
        <v>3</v>
      </c>
      <c r="J28" s="5">
        <v>1866</v>
      </c>
      <c r="K28" s="5">
        <v>5037</v>
      </c>
      <c r="L28" s="5">
        <v>1957</v>
      </c>
      <c r="M28" s="5" t="s">
        <v>18</v>
      </c>
      <c r="N28" s="3" t="s">
        <v>45</v>
      </c>
    </row>
    <row r="29" spans="1:14" x14ac:dyDescent="0.2">
      <c r="A29" s="5" t="s">
        <v>14</v>
      </c>
      <c r="B29" s="5" t="s">
        <v>15</v>
      </c>
      <c r="C29" s="5" t="s">
        <v>16</v>
      </c>
      <c r="D29" s="5" t="s">
        <v>17</v>
      </c>
      <c r="E29" s="5">
        <v>96817</v>
      </c>
      <c r="F29" s="5">
        <v>425000</v>
      </c>
      <c r="H29" s="5">
        <v>3</v>
      </c>
      <c r="I29" s="5">
        <v>1</v>
      </c>
      <c r="J29" s="5">
        <v>864</v>
      </c>
      <c r="K29" s="5">
        <v>1530</v>
      </c>
      <c r="L29" s="5">
        <v>1917</v>
      </c>
      <c r="M29" s="5" t="s">
        <v>18</v>
      </c>
      <c r="N29" s="3" t="s">
        <v>46</v>
      </c>
    </row>
    <row r="30" spans="1:14" x14ac:dyDescent="0.2">
      <c r="A30" s="5" t="s">
        <v>14</v>
      </c>
      <c r="B30" s="5" t="s">
        <v>15</v>
      </c>
      <c r="C30" s="5" t="s">
        <v>16</v>
      </c>
      <c r="D30" s="5" t="s">
        <v>17</v>
      </c>
      <c r="E30" s="5">
        <v>96819</v>
      </c>
      <c r="F30" s="5">
        <v>825000</v>
      </c>
      <c r="H30" s="5">
        <v>4</v>
      </c>
      <c r="I30" s="5">
        <v>2</v>
      </c>
      <c r="J30" s="5">
        <v>1674</v>
      </c>
      <c r="K30" s="5">
        <v>7514</v>
      </c>
      <c r="L30" s="5">
        <v>1961</v>
      </c>
      <c r="M30" s="5" t="s">
        <v>18</v>
      </c>
      <c r="N30" s="3" t="s">
        <v>47</v>
      </c>
    </row>
    <row r="31" spans="1:14" x14ac:dyDescent="0.2">
      <c r="A31" s="5" t="s">
        <v>14</v>
      </c>
      <c r="B31" s="5" t="s">
        <v>15</v>
      </c>
      <c r="C31" s="5" t="s">
        <v>16</v>
      </c>
      <c r="D31" s="5" t="s">
        <v>17</v>
      </c>
      <c r="E31" s="5">
        <v>96815</v>
      </c>
      <c r="F31" s="5">
        <v>315000</v>
      </c>
      <c r="H31" s="5">
        <v>1</v>
      </c>
      <c r="I31" s="5">
        <v>1</v>
      </c>
      <c r="J31" s="5">
        <v>570</v>
      </c>
      <c r="K31" s="5">
        <v>49833</v>
      </c>
      <c r="L31" s="5">
        <v>1979</v>
      </c>
      <c r="M31" s="5" t="s">
        <v>18</v>
      </c>
      <c r="N31" s="3" t="s">
        <v>48</v>
      </c>
    </row>
    <row r="32" spans="1:14" x14ac:dyDescent="0.2">
      <c r="A32" s="5" t="s">
        <v>14</v>
      </c>
      <c r="B32" s="5" t="s">
        <v>15</v>
      </c>
      <c r="C32" s="5" t="s">
        <v>16</v>
      </c>
      <c r="D32" s="5" t="s">
        <v>17</v>
      </c>
      <c r="E32" s="5">
        <v>96821</v>
      </c>
      <c r="F32" s="5">
        <v>2398000</v>
      </c>
      <c r="H32" s="5">
        <v>4</v>
      </c>
      <c r="I32" s="5">
        <v>3</v>
      </c>
      <c r="J32" s="5">
        <v>3686</v>
      </c>
      <c r="K32" s="5">
        <v>7506</v>
      </c>
      <c r="L32" s="5">
        <v>1992</v>
      </c>
      <c r="M32" s="5" t="s">
        <v>18</v>
      </c>
      <c r="N32" s="3" t="s">
        <v>49</v>
      </c>
    </row>
    <row r="33" spans="1:14" x14ac:dyDescent="0.2">
      <c r="A33" s="5" t="s">
        <v>14</v>
      </c>
      <c r="B33" s="5" t="s">
        <v>15</v>
      </c>
      <c r="C33" s="5" t="s">
        <v>16</v>
      </c>
      <c r="D33" s="5" t="s">
        <v>17</v>
      </c>
      <c r="E33" s="5">
        <v>96816</v>
      </c>
      <c r="F33" s="5">
        <v>3888000</v>
      </c>
      <c r="H33" s="5">
        <v>4</v>
      </c>
      <c r="I33" s="5">
        <v>4.5</v>
      </c>
      <c r="J33" s="5">
        <v>3462</v>
      </c>
      <c r="K33" s="5">
        <v>7079</v>
      </c>
      <c r="L33" s="5">
        <v>1988</v>
      </c>
      <c r="M33" s="5" t="s">
        <v>18</v>
      </c>
      <c r="N33" s="3" t="s">
        <v>50</v>
      </c>
    </row>
    <row r="34" spans="1:14" x14ac:dyDescent="0.2">
      <c r="A34" s="5" t="s">
        <v>14</v>
      </c>
      <c r="B34" s="5" t="s">
        <v>15</v>
      </c>
      <c r="C34" s="5" t="s">
        <v>16</v>
      </c>
      <c r="D34" s="5" t="s">
        <v>17</v>
      </c>
      <c r="E34" s="5">
        <v>96825</v>
      </c>
      <c r="F34" s="5">
        <v>1395000</v>
      </c>
      <c r="H34" s="5">
        <v>5</v>
      </c>
      <c r="I34" s="5">
        <v>4</v>
      </c>
      <c r="J34" s="5">
        <v>2843</v>
      </c>
      <c r="K34" s="5">
        <v>8669</v>
      </c>
      <c r="L34" s="5">
        <v>1972</v>
      </c>
      <c r="M34" s="5" t="s">
        <v>18</v>
      </c>
      <c r="N34" s="3" t="s">
        <v>51</v>
      </c>
    </row>
    <row r="35" spans="1:14" x14ac:dyDescent="0.2">
      <c r="A35" s="5" t="s">
        <v>14</v>
      </c>
      <c r="B35" s="5" t="s">
        <v>15</v>
      </c>
      <c r="C35" s="5" t="s">
        <v>16</v>
      </c>
      <c r="D35" s="5" t="s">
        <v>17</v>
      </c>
      <c r="E35" s="5">
        <v>96825</v>
      </c>
      <c r="F35" s="5">
        <v>978000</v>
      </c>
      <c r="H35" s="5">
        <v>3</v>
      </c>
      <c r="I35" s="5">
        <v>2</v>
      </c>
      <c r="J35" s="5">
        <v>1574</v>
      </c>
      <c r="K35" s="5">
        <v>6034</v>
      </c>
      <c r="L35" s="5">
        <v>1987</v>
      </c>
      <c r="M35" s="5" t="s">
        <v>18</v>
      </c>
      <c r="N35" s="3" t="s">
        <v>52</v>
      </c>
    </row>
    <row r="36" spans="1:14" x14ac:dyDescent="0.2">
      <c r="A36" s="5" t="s">
        <v>14</v>
      </c>
      <c r="B36" s="5" t="s">
        <v>15</v>
      </c>
      <c r="C36" s="5" t="s">
        <v>16</v>
      </c>
      <c r="D36" s="5" t="s">
        <v>17</v>
      </c>
      <c r="E36" s="5">
        <v>96825</v>
      </c>
      <c r="F36" s="5">
        <v>2880000</v>
      </c>
      <c r="H36" s="5">
        <v>4</v>
      </c>
      <c r="I36" s="5">
        <v>4</v>
      </c>
      <c r="J36" s="5">
        <v>4264</v>
      </c>
      <c r="K36" s="5">
        <v>10960</v>
      </c>
      <c r="L36" s="5">
        <v>1971</v>
      </c>
      <c r="M36" s="5" t="s">
        <v>18</v>
      </c>
      <c r="N36" s="3" t="s">
        <v>53</v>
      </c>
    </row>
    <row r="37" spans="1:14" x14ac:dyDescent="0.2">
      <c r="A37" s="5" t="s">
        <v>14</v>
      </c>
      <c r="B37" s="5" t="s">
        <v>15</v>
      </c>
      <c r="C37" s="5" t="s">
        <v>16</v>
      </c>
      <c r="D37" s="5" t="s">
        <v>17</v>
      </c>
      <c r="E37" s="5">
        <v>96822</v>
      </c>
      <c r="F37" s="5">
        <v>1650000</v>
      </c>
      <c r="H37" s="5">
        <v>4</v>
      </c>
      <c r="I37" s="5">
        <v>3.5</v>
      </c>
      <c r="J37" s="5">
        <v>2721</v>
      </c>
      <c r="K37" s="5">
        <v>6906</v>
      </c>
      <c r="L37" s="5">
        <v>1928</v>
      </c>
      <c r="M37" s="5" t="s">
        <v>18</v>
      </c>
      <c r="N37" s="3" t="s">
        <v>54</v>
      </c>
    </row>
    <row r="38" spans="1:14" x14ac:dyDescent="0.2">
      <c r="A38" s="5" t="s">
        <v>14</v>
      </c>
      <c r="B38" s="5" t="s">
        <v>15</v>
      </c>
      <c r="C38" s="5" t="s">
        <v>16</v>
      </c>
      <c r="D38" s="5" t="s">
        <v>17</v>
      </c>
      <c r="E38" s="5">
        <v>96822</v>
      </c>
      <c r="F38" s="5">
        <v>1160000</v>
      </c>
      <c r="H38" s="5">
        <v>5</v>
      </c>
      <c r="I38" s="5">
        <v>2</v>
      </c>
      <c r="J38" s="5">
        <v>1774</v>
      </c>
      <c r="K38" s="5">
        <v>5180</v>
      </c>
      <c r="L38" s="5">
        <v>1957</v>
      </c>
      <c r="M38" s="5" t="s">
        <v>18</v>
      </c>
      <c r="N38" s="3" t="s">
        <v>55</v>
      </c>
    </row>
    <row r="39" spans="1:14" x14ac:dyDescent="0.2">
      <c r="A39" s="5" t="s">
        <v>14</v>
      </c>
      <c r="B39" s="5" t="s">
        <v>15</v>
      </c>
      <c r="C39" s="5" t="s">
        <v>16</v>
      </c>
      <c r="D39" s="5" t="s">
        <v>17</v>
      </c>
      <c r="E39" s="5">
        <v>96821</v>
      </c>
      <c r="F39" s="5">
        <v>3495000</v>
      </c>
      <c r="H39" s="5">
        <v>4</v>
      </c>
      <c r="I39" s="5">
        <v>5</v>
      </c>
      <c r="J39" s="5">
        <v>3912</v>
      </c>
      <c r="K39" s="5">
        <v>12588</v>
      </c>
      <c r="L39" s="5">
        <v>2001</v>
      </c>
      <c r="M39" s="5" t="s">
        <v>18</v>
      </c>
      <c r="N39" s="3" t="s">
        <v>56</v>
      </c>
    </row>
    <row r="40" spans="1:14" x14ac:dyDescent="0.2">
      <c r="A40" s="5" t="s">
        <v>14</v>
      </c>
      <c r="B40" s="5" t="s">
        <v>15</v>
      </c>
      <c r="C40" s="5" t="s">
        <v>16</v>
      </c>
      <c r="D40" s="5" t="s">
        <v>17</v>
      </c>
      <c r="E40" s="5">
        <v>96825</v>
      </c>
      <c r="F40" s="5">
        <v>1280000</v>
      </c>
      <c r="H40" s="5">
        <v>4</v>
      </c>
      <c r="I40" s="5">
        <v>3</v>
      </c>
      <c r="J40" s="5">
        <v>2538</v>
      </c>
      <c r="K40" s="5">
        <v>6090</v>
      </c>
      <c r="L40" s="5">
        <v>1979</v>
      </c>
      <c r="M40" s="5" t="s">
        <v>18</v>
      </c>
      <c r="N40" s="3" t="s">
        <v>57</v>
      </c>
    </row>
    <row r="41" spans="1:14" x14ac:dyDescent="0.2">
      <c r="A41" s="5" t="s">
        <v>14</v>
      </c>
      <c r="B41" s="5" t="s">
        <v>15</v>
      </c>
      <c r="C41" s="5" t="s">
        <v>16</v>
      </c>
      <c r="D41" s="5" t="s">
        <v>17</v>
      </c>
      <c r="E41" s="5">
        <v>96819</v>
      </c>
      <c r="F41" s="5">
        <v>525000</v>
      </c>
      <c r="H41" s="5">
        <v>3</v>
      </c>
      <c r="I41" s="5">
        <v>1</v>
      </c>
      <c r="J41" s="5">
        <v>792</v>
      </c>
      <c r="K41" s="5">
        <v>3197</v>
      </c>
      <c r="L41" s="5">
        <v>1936</v>
      </c>
      <c r="M41" s="5" t="s">
        <v>18</v>
      </c>
      <c r="N41" s="3" t="s">
        <v>58</v>
      </c>
    </row>
    <row r="42" spans="1:14" x14ac:dyDescent="0.2">
      <c r="A42" s="5" t="s">
        <v>14</v>
      </c>
      <c r="B42" s="5" t="s">
        <v>15</v>
      </c>
      <c r="C42" s="5" t="s">
        <v>16</v>
      </c>
      <c r="D42" s="5" t="s">
        <v>17</v>
      </c>
      <c r="E42" s="5">
        <v>96817</v>
      </c>
      <c r="F42" s="5">
        <v>1300000</v>
      </c>
      <c r="H42" s="5">
        <v>11</v>
      </c>
      <c r="I42" s="5">
        <v>5.5</v>
      </c>
      <c r="J42" s="5">
        <v>4588</v>
      </c>
      <c r="K42" s="5">
        <v>16842</v>
      </c>
      <c r="L42" s="5">
        <v>1976</v>
      </c>
      <c r="M42" s="5" t="s">
        <v>18</v>
      </c>
      <c r="N42" s="3" t="s">
        <v>59</v>
      </c>
    </row>
    <row r="43" spans="1:14" x14ac:dyDescent="0.2">
      <c r="A43" s="5" t="s">
        <v>14</v>
      </c>
      <c r="B43" s="5" t="s">
        <v>15</v>
      </c>
      <c r="C43" s="5" t="s">
        <v>16</v>
      </c>
      <c r="D43" s="5" t="s">
        <v>17</v>
      </c>
      <c r="E43" s="5">
        <v>96817</v>
      </c>
      <c r="F43" s="5">
        <v>850000</v>
      </c>
      <c r="H43" s="5">
        <v>6</v>
      </c>
      <c r="I43" s="5">
        <v>2</v>
      </c>
      <c r="J43" s="5">
        <v>2543</v>
      </c>
      <c r="K43" s="5">
        <v>6203</v>
      </c>
      <c r="L43" s="5">
        <v>1950</v>
      </c>
      <c r="M43" s="5" t="s">
        <v>18</v>
      </c>
      <c r="N43" s="3" t="s">
        <v>60</v>
      </c>
    </row>
    <row r="44" spans="1:14" x14ac:dyDescent="0.2">
      <c r="A44" s="5" t="s">
        <v>14</v>
      </c>
      <c r="B44" s="5" t="s">
        <v>15</v>
      </c>
      <c r="C44" s="5" t="s">
        <v>16</v>
      </c>
      <c r="D44" s="5" t="s">
        <v>17</v>
      </c>
      <c r="E44" s="5">
        <v>96822</v>
      </c>
      <c r="F44" s="5">
        <v>1199000</v>
      </c>
      <c r="H44" s="5">
        <v>4</v>
      </c>
      <c r="I44" s="5">
        <v>3</v>
      </c>
      <c r="J44" s="5">
        <v>3318</v>
      </c>
      <c r="K44" s="5">
        <v>7510</v>
      </c>
      <c r="L44" s="5">
        <v>1955</v>
      </c>
      <c r="M44" s="5" t="s">
        <v>18</v>
      </c>
      <c r="N44" s="3" t="s">
        <v>61</v>
      </c>
    </row>
    <row r="45" spans="1:14" x14ac:dyDescent="0.2">
      <c r="A45" s="5" t="s">
        <v>14</v>
      </c>
      <c r="B45" s="5" t="s">
        <v>15</v>
      </c>
      <c r="C45" s="5" t="s">
        <v>16</v>
      </c>
      <c r="D45" s="5" t="s">
        <v>17</v>
      </c>
      <c r="E45" s="5">
        <v>96816</v>
      </c>
      <c r="F45" s="5">
        <v>399999</v>
      </c>
      <c r="H45" s="5">
        <v>4</v>
      </c>
      <c r="I45" s="5">
        <v>1.5</v>
      </c>
      <c r="J45" s="5">
        <v>800</v>
      </c>
      <c r="K45" s="5">
        <v>2550</v>
      </c>
      <c r="L45" s="5">
        <v>1939</v>
      </c>
      <c r="M45" s="5" t="s">
        <v>18</v>
      </c>
      <c r="N45" s="3" t="s">
        <v>62</v>
      </c>
    </row>
    <row r="46" spans="1:14" x14ac:dyDescent="0.2">
      <c r="A46" s="5" t="s">
        <v>14</v>
      </c>
      <c r="B46" s="5" t="s">
        <v>15</v>
      </c>
      <c r="C46" s="5" t="s">
        <v>16</v>
      </c>
      <c r="D46" s="5" t="s">
        <v>17</v>
      </c>
      <c r="E46" s="5">
        <v>96825</v>
      </c>
      <c r="F46" s="5">
        <v>1495000</v>
      </c>
      <c r="H46" s="5">
        <v>5</v>
      </c>
      <c r="I46" s="5">
        <v>5</v>
      </c>
      <c r="J46" s="5">
        <v>3926</v>
      </c>
      <c r="K46" s="5">
        <v>8615</v>
      </c>
      <c r="L46" s="5">
        <v>1992</v>
      </c>
      <c r="M46" s="5" t="s">
        <v>18</v>
      </c>
      <c r="N46" s="3" t="s">
        <v>63</v>
      </c>
    </row>
    <row r="47" spans="1:14" x14ac:dyDescent="0.2">
      <c r="A47" s="5" t="s">
        <v>14</v>
      </c>
      <c r="B47" s="5" t="s">
        <v>15</v>
      </c>
      <c r="C47" s="5" t="s">
        <v>16</v>
      </c>
      <c r="D47" s="5" t="s">
        <v>17</v>
      </c>
      <c r="E47" s="5">
        <v>96825</v>
      </c>
      <c r="F47" s="5">
        <v>1179000</v>
      </c>
      <c r="H47" s="5">
        <v>4</v>
      </c>
      <c r="I47" s="5">
        <v>2</v>
      </c>
      <c r="J47" s="5">
        <v>1832</v>
      </c>
      <c r="K47" s="5">
        <v>8120</v>
      </c>
      <c r="L47" s="5">
        <v>1972</v>
      </c>
      <c r="M47" s="5" t="s">
        <v>18</v>
      </c>
      <c r="N47" s="3" t="s">
        <v>64</v>
      </c>
    </row>
    <row r="48" spans="1:14" x14ac:dyDescent="0.2">
      <c r="A48" s="5" t="s">
        <v>14</v>
      </c>
      <c r="B48" s="5" t="s">
        <v>15</v>
      </c>
      <c r="C48" s="5" t="s">
        <v>16</v>
      </c>
      <c r="D48" s="5" t="s">
        <v>17</v>
      </c>
      <c r="E48" s="5">
        <v>96816</v>
      </c>
      <c r="F48" s="5">
        <v>1075000</v>
      </c>
      <c r="H48" s="5">
        <v>4</v>
      </c>
      <c r="I48" s="5">
        <v>3</v>
      </c>
      <c r="J48" s="5">
        <v>2115</v>
      </c>
      <c r="K48" s="5">
        <v>4282</v>
      </c>
      <c r="L48" s="5">
        <v>2003</v>
      </c>
      <c r="M48" s="5" t="s">
        <v>18</v>
      </c>
      <c r="N48" s="3" t="s">
        <v>65</v>
      </c>
    </row>
    <row r="49" spans="1:14" x14ac:dyDescent="0.2">
      <c r="A49" s="5" t="s">
        <v>14</v>
      </c>
      <c r="B49" s="5" t="s">
        <v>15</v>
      </c>
      <c r="C49" s="5" t="s">
        <v>16</v>
      </c>
      <c r="D49" s="5" t="s">
        <v>17</v>
      </c>
      <c r="E49" s="5">
        <v>96821</v>
      </c>
      <c r="F49" s="5">
        <v>1888888</v>
      </c>
      <c r="H49" s="5">
        <v>4</v>
      </c>
      <c r="I49" s="5">
        <v>3</v>
      </c>
      <c r="J49" s="5">
        <v>2437</v>
      </c>
      <c r="K49" s="5">
        <v>9984</v>
      </c>
      <c r="L49" s="5">
        <v>1964</v>
      </c>
      <c r="M49" s="5" t="s">
        <v>18</v>
      </c>
      <c r="N49" s="3" t="s">
        <v>66</v>
      </c>
    </row>
    <row r="50" spans="1:14" x14ac:dyDescent="0.2">
      <c r="A50" s="5" t="s">
        <v>14</v>
      </c>
      <c r="B50" s="5" t="s">
        <v>15</v>
      </c>
      <c r="C50" s="5" t="s">
        <v>16</v>
      </c>
      <c r="D50" s="5" t="s">
        <v>17</v>
      </c>
      <c r="E50" s="5">
        <v>96821</v>
      </c>
      <c r="F50" s="5">
        <v>3750000</v>
      </c>
      <c r="H50" s="5">
        <v>5</v>
      </c>
      <c r="I50" s="5">
        <v>5</v>
      </c>
      <c r="J50" s="5">
        <v>4880</v>
      </c>
      <c r="K50" s="5">
        <v>11567</v>
      </c>
      <c r="L50" s="5">
        <v>1995</v>
      </c>
      <c r="M50" s="5" t="s">
        <v>18</v>
      </c>
      <c r="N50" s="3" t="s">
        <v>67</v>
      </c>
    </row>
    <row r="51" spans="1:14" x14ac:dyDescent="0.2">
      <c r="A51" s="5" t="s">
        <v>14</v>
      </c>
      <c r="B51" s="5" t="s">
        <v>15</v>
      </c>
      <c r="C51" s="5" t="s">
        <v>16</v>
      </c>
      <c r="D51" s="5" t="s">
        <v>17</v>
      </c>
      <c r="E51" s="5">
        <v>96816</v>
      </c>
      <c r="F51" s="5">
        <v>858000</v>
      </c>
      <c r="H51" s="5">
        <v>4</v>
      </c>
      <c r="I51" s="5">
        <v>2.5</v>
      </c>
      <c r="J51" s="5">
        <v>2104</v>
      </c>
      <c r="K51" s="5">
        <v>6072</v>
      </c>
      <c r="L51" s="5">
        <v>1953</v>
      </c>
      <c r="M51" s="5" t="s">
        <v>18</v>
      </c>
      <c r="N51" s="3" t="s">
        <v>68</v>
      </c>
    </row>
    <row r="52" spans="1:14" x14ac:dyDescent="0.2">
      <c r="A52" s="5" t="s">
        <v>14</v>
      </c>
      <c r="B52" s="5" t="s">
        <v>15</v>
      </c>
      <c r="C52" s="5" t="s">
        <v>16</v>
      </c>
      <c r="D52" s="5" t="s">
        <v>17</v>
      </c>
      <c r="E52" s="5">
        <v>96819</v>
      </c>
      <c r="F52" s="5">
        <v>750000</v>
      </c>
      <c r="H52" s="5">
        <v>4</v>
      </c>
      <c r="I52" s="5">
        <v>2</v>
      </c>
      <c r="J52" s="5">
        <v>1854</v>
      </c>
      <c r="K52" s="5">
        <v>5007</v>
      </c>
      <c r="L52" s="5">
        <v>1954</v>
      </c>
      <c r="M52" s="5" t="s">
        <v>18</v>
      </c>
      <c r="N52" s="3" t="s">
        <v>69</v>
      </c>
    </row>
    <row r="53" spans="1:14" x14ac:dyDescent="0.2">
      <c r="A53" s="5" t="s">
        <v>14</v>
      </c>
      <c r="B53" s="5" t="s">
        <v>15</v>
      </c>
      <c r="C53" s="5" t="s">
        <v>16</v>
      </c>
      <c r="D53" s="5" t="s">
        <v>17</v>
      </c>
      <c r="E53" s="5">
        <v>96816</v>
      </c>
      <c r="F53" s="5">
        <v>1999888</v>
      </c>
      <c r="H53" s="5">
        <v>5</v>
      </c>
      <c r="I53" s="5">
        <v>4</v>
      </c>
      <c r="J53" s="5">
        <v>3003</v>
      </c>
      <c r="K53" s="5">
        <v>10511</v>
      </c>
      <c r="L53" s="5">
        <v>1956</v>
      </c>
      <c r="M53" s="5" t="s">
        <v>18</v>
      </c>
      <c r="N53" s="3" t="s">
        <v>70</v>
      </c>
    </row>
    <row r="54" spans="1:14" x14ac:dyDescent="0.2">
      <c r="A54" s="5" t="s">
        <v>14</v>
      </c>
      <c r="B54" s="5" t="s">
        <v>15</v>
      </c>
      <c r="C54" s="5" t="s">
        <v>16</v>
      </c>
      <c r="D54" s="5" t="s">
        <v>17</v>
      </c>
      <c r="E54" s="5">
        <v>96819</v>
      </c>
      <c r="F54" s="5">
        <v>650000</v>
      </c>
      <c r="H54" s="5">
        <v>3</v>
      </c>
      <c r="I54" s="5">
        <v>1.5</v>
      </c>
      <c r="J54" s="5">
        <v>896</v>
      </c>
      <c r="K54" s="5">
        <v>6446</v>
      </c>
      <c r="L54" s="5">
        <v>1968</v>
      </c>
      <c r="M54" s="5" t="s">
        <v>18</v>
      </c>
      <c r="N54" s="3" t="s">
        <v>71</v>
      </c>
    </row>
    <row r="55" spans="1:14" x14ac:dyDescent="0.2">
      <c r="A55" s="5" t="s">
        <v>14</v>
      </c>
      <c r="B55" s="5" t="s">
        <v>15</v>
      </c>
      <c r="C55" s="5" t="s">
        <v>16</v>
      </c>
      <c r="D55" s="5" t="s">
        <v>17</v>
      </c>
      <c r="E55" s="5">
        <v>96826</v>
      </c>
      <c r="F55" s="5">
        <v>1388000</v>
      </c>
      <c r="H55" s="5">
        <v>11</v>
      </c>
      <c r="I55" s="5">
        <v>5</v>
      </c>
      <c r="J55" s="5">
        <v>2816</v>
      </c>
      <c r="K55" s="5">
        <v>6431</v>
      </c>
      <c r="L55" s="5">
        <v>1994</v>
      </c>
      <c r="M55" s="5" t="s">
        <v>18</v>
      </c>
      <c r="N55" s="3" t="s">
        <v>72</v>
      </c>
    </row>
    <row r="56" spans="1:14" x14ac:dyDescent="0.2">
      <c r="A56" s="5" t="s">
        <v>14</v>
      </c>
      <c r="B56" s="5" t="s">
        <v>15</v>
      </c>
      <c r="C56" s="5" t="s">
        <v>16</v>
      </c>
      <c r="D56" s="5" t="s">
        <v>17</v>
      </c>
      <c r="E56" s="5">
        <v>96816</v>
      </c>
      <c r="F56" s="5">
        <v>5980000</v>
      </c>
      <c r="H56" s="5">
        <v>4</v>
      </c>
      <c r="I56" s="5">
        <v>4.5</v>
      </c>
      <c r="J56" s="5">
        <v>4189</v>
      </c>
      <c r="K56" s="5">
        <v>7385</v>
      </c>
      <c r="L56" s="5">
        <v>1939</v>
      </c>
      <c r="M56" s="5" t="s">
        <v>18</v>
      </c>
      <c r="N56" s="3" t="s">
        <v>73</v>
      </c>
    </row>
    <row r="57" spans="1:14" x14ac:dyDescent="0.2">
      <c r="A57" s="5" t="s">
        <v>14</v>
      </c>
      <c r="B57" s="5" t="s">
        <v>15</v>
      </c>
      <c r="C57" s="5" t="s">
        <v>16</v>
      </c>
      <c r="D57" s="5" t="s">
        <v>17</v>
      </c>
      <c r="E57" s="5">
        <v>96825</v>
      </c>
      <c r="F57" s="5">
        <v>1288000</v>
      </c>
      <c r="H57" s="5">
        <v>4</v>
      </c>
      <c r="I57" s="5">
        <v>2</v>
      </c>
      <c r="J57" s="5">
        <v>1861</v>
      </c>
      <c r="K57" s="5">
        <v>6934</v>
      </c>
      <c r="L57" s="5">
        <v>1979</v>
      </c>
      <c r="M57" s="5" t="s">
        <v>18</v>
      </c>
      <c r="N57" s="3" t="s">
        <v>74</v>
      </c>
    </row>
    <row r="58" spans="1:14" x14ac:dyDescent="0.2">
      <c r="A58" s="5" t="s">
        <v>14</v>
      </c>
      <c r="B58" s="5" t="s">
        <v>15</v>
      </c>
      <c r="C58" s="5" t="s">
        <v>16</v>
      </c>
      <c r="D58" s="5" t="s">
        <v>17</v>
      </c>
      <c r="E58" s="5">
        <v>96816</v>
      </c>
      <c r="F58" s="5">
        <v>599900</v>
      </c>
      <c r="H58" s="5">
        <v>2</v>
      </c>
      <c r="I58" s="5">
        <v>1.5</v>
      </c>
      <c r="J58" s="5">
        <v>752</v>
      </c>
      <c r="K58" s="5">
        <v>5348</v>
      </c>
      <c r="L58" s="5">
        <v>1951</v>
      </c>
      <c r="M58" s="5" t="s">
        <v>18</v>
      </c>
      <c r="N58" s="3" t="s">
        <v>75</v>
      </c>
    </row>
    <row r="59" spans="1:14" x14ac:dyDescent="0.2">
      <c r="A59" s="5" t="s">
        <v>14</v>
      </c>
      <c r="B59" s="5" t="s">
        <v>15</v>
      </c>
      <c r="C59" s="5" t="s">
        <v>16</v>
      </c>
      <c r="D59" s="5" t="s">
        <v>17</v>
      </c>
      <c r="E59" s="5">
        <v>96822</v>
      </c>
      <c r="F59" s="5">
        <v>995000</v>
      </c>
      <c r="H59" s="5">
        <v>3</v>
      </c>
      <c r="I59" s="5">
        <v>1.5</v>
      </c>
      <c r="J59" s="5">
        <v>1152</v>
      </c>
      <c r="K59" s="5">
        <v>9227</v>
      </c>
      <c r="L59" s="5">
        <v>1969</v>
      </c>
      <c r="M59" s="5" t="s">
        <v>18</v>
      </c>
      <c r="N59" s="3" t="s">
        <v>76</v>
      </c>
    </row>
    <row r="60" spans="1:14" x14ac:dyDescent="0.2">
      <c r="A60" s="5" t="s">
        <v>14</v>
      </c>
      <c r="B60" s="5" t="s">
        <v>15</v>
      </c>
      <c r="C60" s="5" t="s">
        <v>16</v>
      </c>
      <c r="D60" s="5" t="s">
        <v>17</v>
      </c>
      <c r="E60" s="5">
        <v>96821</v>
      </c>
      <c r="F60" s="5">
        <v>1700000</v>
      </c>
      <c r="H60" s="5">
        <v>4</v>
      </c>
      <c r="I60" s="5">
        <v>3</v>
      </c>
      <c r="J60" s="5">
        <v>2340</v>
      </c>
      <c r="K60" s="5">
        <v>16512</v>
      </c>
      <c r="L60" s="5">
        <v>1965</v>
      </c>
      <c r="M60" s="5" t="s">
        <v>18</v>
      </c>
      <c r="N60" s="3" t="s">
        <v>77</v>
      </c>
    </row>
    <row r="61" spans="1:14" x14ac:dyDescent="0.2">
      <c r="A61" s="5" t="s">
        <v>14</v>
      </c>
      <c r="B61" s="5" t="s">
        <v>15</v>
      </c>
      <c r="C61" s="5" t="s">
        <v>16</v>
      </c>
      <c r="D61" s="5" t="s">
        <v>17</v>
      </c>
      <c r="E61" s="5">
        <v>96821</v>
      </c>
      <c r="F61" s="5">
        <v>2700000</v>
      </c>
      <c r="H61" s="5">
        <v>4</v>
      </c>
      <c r="I61" s="5">
        <v>4</v>
      </c>
      <c r="J61" s="5">
        <v>2709</v>
      </c>
      <c r="K61" s="5">
        <v>13993</v>
      </c>
      <c r="L61" s="5">
        <v>1961</v>
      </c>
      <c r="M61" s="5" t="s">
        <v>18</v>
      </c>
      <c r="N61" s="3" t="s">
        <v>78</v>
      </c>
    </row>
    <row r="62" spans="1:14" x14ac:dyDescent="0.2">
      <c r="A62" s="5" t="s">
        <v>14</v>
      </c>
      <c r="B62" s="5" t="s">
        <v>15</v>
      </c>
      <c r="C62" s="5" t="s">
        <v>16</v>
      </c>
      <c r="D62" s="5" t="s">
        <v>17</v>
      </c>
      <c r="E62" s="5">
        <v>96825</v>
      </c>
      <c r="F62" s="5">
        <v>865000</v>
      </c>
      <c r="H62" s="5">
        <v>3</v>
      </c>
      <c r="I62" s="5">
        <v>1.5</v>
      </c>
      <c r="J62" s="5">
        <v>1070</v>
      </c>
      <c r="K62" s="5">
        <v>6133</v>
      </c>
      <c r="L62" s="5">
        <v>1970</v>
      </c>
      <c r="M62" s="5" t="s">
        <v>18</v>
      </c>
      <c r="N62" s="3" t="s">
        <v>79</v>
      </c>
    </row>
    <row r="63" spans="1:14" x14ac:dyDescent="0.2">
      <c r="A63" s="5" t="s">
        <v>14</v>
      </c>
      <c r="B63" s="5" t="s">
        <v>15</v>
      </c>
      <c r="C63" s="5" t="s">
        <v>16</v>
      </c>
      <c r="D63" s="5" t="s">
        <v>17</v>
      </c>
      <c r="E63" s="5">
        <v>96819</v>
      </c>
      <c r="F63" s="5">
        <v>640000</v>
      </c>
      <c r="H63" s="5">
        <v>6</v>
      </c>
      <c r="I63" s="5">
        <v>2</v>
      </c>
      <c r="J63" s="5">
        <v>2064</v>
      </c>
      <c r="K63" s="5">
        <v>5345</v>
      </c>
      <c r="L63" s="5">
        <v>1935</v>
      </c>
      <c r="M63" s="5" t="s">
        <v>18</v>
      </c>
      <c r="N63" s="3" t="s">
        <v>80</v>
      </c>
    </row>
    <row r="64" spans="1:14" x14ac:dyDescent="0.2">
      <c r="A64" s="5" t="s">
        <v>14</v>
      </c>
      <c r="B64" s="5" t="s">
        <v>15</v>
      </c>
      <c r="C64" s="5" t="s">
        <v>16</v>
      </c>
      <c r="D64" s="5" t="s">
        <v>17</v>
      </c>
      <c r="E64" s="5">
        <v>96819</v>
      </c>
      <c r="F64" s="5">
        <v>848000</v>
      </c>
      <c r="H64" s="5">
        <v>5</v>
      </c>
      <c r="I64" s="5">
        <v>3.5</v>
      </c>
      <c r="J64" s="5">
        <v>2936</v>
      </c>
      <c r="K64" s="5">
        <v>10998</v>
      </c>
      <c r="L64" s="5">
        <v>1971</v>
      </c>
      <c r="M64" s="5" t="s">
        <v>18</v>
      </c>
      <c r="N64" s="3" t="s">
        <v>81</v>
      </c>
    </row>
    <row r="65" spans="1:14" x14ac:dyDescent="0.2">
      <c r="A65" s="5" t="s">
        <v>14</v>
      </c>
      <c r="B65" s="5" t="s">
        <v>15</v>
      </c>
      <c r="C65" s="5" t="s">
        <v>16</v>
      </c>
      <c r="D65" s="5" t="s">
        <v>17</v>
      </c>
      <c r="E65" s="5">
        <v>96826</v>
      </c>
      <c r="F65" s="5">
        <v>1288000</v>
      </c>
      <c r="H65" s="5">
        <v>6</v>
      </c>
      <c r="I65" s="5">
        <v>2</v>
      </c>
      <c r="J65" s="5">
        <v>1746</v>
      </c>
      <c r="K65" s="5">
        <v>4914</v>
      </c>
      <c r="L65" s="5">
        <v>1980</v>
      </c>
      <c r="M65" s="5" t="s">
        <v>18</v>
      </c>
      <c r="N65" s="3" t="s">
        <v>82</v>
      </c>
    </row>
    <row r="66" spans="1:14" x14ac:dyDescent="0.2">
      <c r="A66" s="5" t="s">
        <v>14</v>
      </c>
      <c r="B66" s="5" t="s">
        <v>15</v>
      </c>
      <c r="C66" s="5" t="s">
        <v>16</v>
      </c>
      <c r="D66" s="5" t="s">
        <v>17</v>
      </c>
      <c r="E66" s="5">
        <v>96816</v>
      </c>
      <c r="F66" s="5">
        <v>1500000</v>
      </c>
      <c r="H66" s="5">
        <v>3</v>
      </c>
      <c r="I66" s="5">
        <v>2</v>
      </c>
      <c r="J66" s="5">
        <v>1345</v>
      </c>
      <c r="K66" s="5">
        <v>9677</v>
      </c>
      <c r="L66" s="5">
        <v>1947</v>
      </c>
      <c r="M66" s="5" t="s">
        <v>18</v>
      </c>
      <c r="N66" s="3" t="s">
        <v>83</v>
      </c>
    </row>
    <row r="67" spans="1:14" x14ac:dyDescent="0.2">
      <c r="A67" s="5" t="s">
        <v>14</v>
      </c>
      <c r="B67" s="5" t="s">
        <v>15</v>
      </c>
      <c r="C67" s="5" t="s">
        <v>16</v>
      </c>
      <c r="D67" s="5" t="s">
        <v>17</v>
      </c>
      <c r="E67" s="5">
        <v>96825</v>
      </c>
      <c r="F67" s="5">
        <v>885000</v>
      </c>
      <c r="H67" s="5">
        <v>3</v>
      </c>
      <c r="I67" s="5">
        <v>2</v>
      </c>
      <c r="J67" s="5">
        <v>1120</v>
      </c>
      <c r="K67" s="5">
        <v>6536</v>
      </c>
      <c r="L67" s="5">
        <v>1969</v>
      </c>
      <c r="M67" s="5" t="s">
        <v>18</v>
      </c>
      <c r="N67" s="3" t="s">
        <v>84</v>
      </c>
    </row>
    <row r="68" spans="1:14" x14ac:dyDescent="0.2">
      <c r="A68" s="5" t="s">
        <v>14</v>
      </c>
      <c r="B68" s="5" t="s">
        <v>15</v>
      </c>
      <c r="C68" s="5" t="s">
        <v>16</v>
      </c>
      <c r="D68" s="5" t="s">
        <v>17</v>
      </c>
      <c r="E68" s="5">
        <v>96821</v>
      </c>
      <c r="F68" s="5">
        <v>20000000</v>
      </c>
      <c r="H68" s="5">
        <v>5</v>
      </c>
      <c r="I68" s="5">
        <v>6</v>
      </c>
      <c r="J68" s="5">
        <v>7995</v>
      </c>
      <c r="K68" s="5">
        <v>47737</v>
      </c>
      <c r="L68" s="5">
        <v>1964</v>
      </c>
      <c r="M68" s="5" t="s">
        <v>18</v>
      </c>
      <c r="N68" s="3" t="s">
        <v>85</v>
      </c>
    </row>
    <row r="69" spans="1:14" x14ac:dyDescent="0.2">
      <c r="A69" s="5" t="s">
        <v>14</v>
      </c>
      <c r="B69" s="5" t="s">
        <v>15</v>
      </c>
      <c r="C69" s="5" t="s">
        <v>16</v>
      </c>
      <c r="D69" s="5" t="s">
        <v>17</v>
      </c>
      <c r="E69" s="5">
        <v>96816</v>
      </c>
      <c r="F69" s="5">
        <v>1950000</v>
      </c>
      <c r="H69" s="5">
        <v>5</v>
      </c>
      <c r="I69" s="5">
        <v>5</v>
      </c>
      <c r="J69" s="5">
        <v>3623</v>
      </c>
      <c r="K69" s="5">
        <v>10555</v>
      </c>
      <c r="L69" s="5">
        <v>1960</v>
      </c>
      <c r="M69" s="5" t="s">
        <v>18</v>
      </c>
      <c r="N69" s="3" t="s">
        <v>86</v>
      </c>
    </row>
    <row r="70" spans="1:14" x14ac:dyDescent="0.2">
      <c r="A70" s="5" t="s">
        <v>14</v>
      </c>
      <c r="B70" s="5" t="s">
        <v>15</v>
      </c>
      <c r="C70" s="5" t="s">
        <v>16</v>
      </c>
      <c r="D70" s="5" t="s">
        <v>17</v>
      </c>
      <c r="E70" s="5">
        <v>96821</v>
      </c>
      <c r="F70" s="5">
        <v>1060000</v>
      </c>
      <c r="H70" s="5">
        <v>4</v>
      </c>
      <c r="I70" s="5">
        <v>2</v>
      </c>
      <c r="J70" s="5">
        <v>1522</v>
      </c>
      <c r="K70" s="5">
        <v>7720</v>
      </c>
      <c r="L70" s="5">
        <v>1961</v>
      </c>
      <c r="M70" s="5" t="s">
        <v>18</v>
      </c>
      <c r="N70" s="3" t="s">
        <v>87</v>
      </c>
    </row>
    <row r="71" spans="1:14" x14ac:dyDescent="0.2">
      <c r="A71" s="5" t="s">
        <v>14</v>
      </c>
      <c r="B71" s="5" t="s">
        <v>15</v>
      </c>
      <c r="C71" s="5" t="s">
        <v>16</v>
      </c>
      <c r="D71" s="5" t="s">
        <v>17</v>
      </c>
      <c r="E71" s="5">
        <v>96825</v>
      </c>
      <c r="F71" s="5">
        <v>1885000</v>
      </c>
      <c r="H71" s="5">
        <v>3</v>
      </c>
      <c r="I71" s="5">
        <v>2.5</v>
      </c>
      <c r="J71" s="5">
        <v>2721</v>
      </c>
      <c r="K71" s="5">
        <v>10270</v>
      </c>
      <c r="L71" s="5">
        <v>1966</v>
      </c>
      <c r="M71" s="5" t="s">
        <v>18</v>
      </c>
      <c r="N71" s="3" t="s">
        <v>88</v>
      </c>
    </row>
    <row r="72" spans="1:14" x14ac:dyDescent="0.2">
      <c r="A72" s="5" t="s">
        <v>14</v>
      </c>
      <c r="B72" s="5" t="s">
        <v>15</v>
      </c>
      <c r="C72" s="5" t="s">
        <v>16</v>
      </c>
      <c r="D72" s="5" t="s">
        <v>17</v>
      </c>
      <c r="E72" s="5">
        <v>96816</v>
      </c>
      <c r="F72" s="5">
        <v>849888</v>
      </c>
      <c r="H72" s="5">
        <v>4</v>
      </c>
      <c r="I72" s="5">
        <v>2.5</v>
      </c>
      <c r="J72" s="5">
        <v>1558</v>
      </c>
      <c r="K72" s="5">
        <v>10585</v>
      </c>
      <c r="L72" s="5">
        <v>1951</v>
      </c>
      <c r="M72" s="5" t="s">
        <v>18</v>
      </c>
      <c r="N72" s="3" t="s">
        <v>89</v>
      </c>
    </row>
    <row r="73" spans="1:14" x14ac:dyDescent="0.2">
      <c r="A73" s="5" t="s">
        <v>14</v>
      </c>
      <c r="B73" s="5" t="s">
        <v>15</v>
      </c>
      <c r="C73" s="5" t="s">
        <v>16</v>
      </c>
      <c r="D73" s="5" t="s">
        <v>17</v>
      </c>
      <c r="E73" s="5">
        <v>96821</v>
      </c>
      <c r="F73" s="5">
        <v>1050000</v>
      </c>
      <c r="H73" s="5">
        <v>3</v>
      </c>
      <c r="I73" s="5">
        <v>3</v>
      </c>
      <c r="J73" s="5">
        <v>2048</v>
      </c>
      <c r="K73" s="5">
        <v>880827</v>
      </c>
      <c r="L73" s="5">
        <v>1965</v>
      </c>
      <c r="M73" s="5" t="s">
        <v>18</v>
      </c>
      <c r="N73" s="3" t="s">
        <v>90</v>
      </c>
    </row>
    <row r="74" spans="1:14" x14ac:dyDescent="0.2">
      <c r="A74" s="5" t="s">
        <v>14</v>
      </c>
      <c r="B74" s="5" t="s">
        <v>15</v>
      </c>
      <c r="C74" s="5" t="s">
        <v>16</v>
      </c>
      <c r="D74" s="5" t="s">
        <v>17</v>
      </c>
      <c r="E74" s="5">
        <v>96816</v>
      </c>
      <c r="F74" s="5">
        <v>1188000</v>
      </c>
      <c r="H74" s="5">
        <v>7</v>
      </c>
      <c r="I74" s="5">
        <v>3</v>
      </c>
      <c r="J74" s="5">
        <v>2886</v>
      </c>
      <c r="K74" s="5">
        <v>7500</v>
      </c>
      <c r="L74" s="5">
        <v>1941</v>
      </c>
      <c r="M74" s="5" t="s">
        <v>18</v>
      </c>
      <c r="N74" s="3" t="s">
        <v>91</v>
      </c>
    </row>
    <row r="75" spans="1:14" x14ac:dyDescent="0.2">
      <c r="A75" s="5" t="s">
        <v>14</v>
      </c>
      <c r="B75" s="5" t="s">
        <v>15</v>
      </c>
      <c r="C75" s="5" t="s">
        <v>16</v>
      </c>
      <c r="D75" s="5" t="s">
        <v>17</v>
      </c>
      <c r="E75" s="5">
        <v>96817</v>
      </c>
      <c r="F75" s="5">
        <v>1950000</v>
      </c>
      <c r="H75" s="5">
        <v>4</v>
      </c>
      <c r="I75" s="5">
        <v>4</v>
      </c>
      <c r="J75" s="5">
        <v>4272</v>
      </c>
      <c r="K75" s="5">
        <v>10445</v>
      </c>
      <c r="L75" s="5">
        <v>1959</v>
      </c>
      <c r="M75" s="5" t="s">
        <v>18</v>
      </c>
      <c r="N75" s="3" t="s">
        <v>92</v>
      </c>
    </row>
    <row r="76" spans="1:14" x14ac:dyDescent="0.2">
      <c r="A76" s="5" t="s">
        <v>14</v>
      </c>
      <c r="B76" s="5" t="s">
        <v>15</v>
      </c>
      <c r="C76" s="5" t="s">
        <v>16</v>
      </c>
      <c r="D76" s="5" t="s">
        <v>17</v>
      </c>
      <c r="E76" s="5">
        <v>96816</v>
      </c>
      <c r="F76" s="5">
        <v>900000</v>
      </c>
      <c r="H76" s="5">
        <v>5</v>
      </c>
      <c r="I76" s="5">
        <v>2.5</v>
      </c>
      <c r="J76" s="5">
        <v>1824</v>
      </c>
      <c r="K76" s="5">
        <v>5000</v>
      </c>
      <c r="L76" s="5">
        <v>1972</v>
      </c>
      <c r="M76" s="5" t="s">
        <v>18</v>
      </c>
      <c r="N76" s="3" t="s">
        <v>93</v>
      </c>
    </row>
    <row r="77" spans="1:14" x14ac:dyDescent="0.2">
      <c r="A77" s="5" t="s">
        <v>14</v>
      </c>
      <c r="B77" s="5" t="s">
        <v>15</v>
      </c>
      <c r="C77" s="5" t="s">
        <v>16</v>
      </c>
      <c r="D77" s="5" t="s">
        <v>17</v>
      </c>
      <c r="E77" s="5">
        <v>96825</v>
      </c>
      <c r="F77" s="5">
        <v>1498000</v>
      </c>
      <c r="H77" s="5">
        <v>3</v>
      </c>
      <c r="I77" s="5">
        <v>2</v>
      </c>
      <c r="J77" s="5">
        <v>1528</v>
      </c>
      <c r="K77" s="5">
        <v>15831</v>
      </c>
      <c r="L77" s="5">
        <v>1966</v>
      </c>
      <c r="M77" s="5" t="s">
        <v>18</v>
      </c>
      <c r="N77" s="3" t="s">
        <v>94</v>
      </c>
    </row>
    <row r="78" spans="1:14" x14ac:dyDescent="0.2">
      <c r="A78" s="5" t="s">
        <v>14</v>
      </c>
      <c r="B78" s="5" t="s">
        <v>15</v>
      </c>
      <c r="C78" s="5" t="s">
        <v>16</v>
      </c>
      <c r="D78" s="5" t="s">
        <v>17</v>
      </c>
      <c r="E78" s="5">
        <v>96821</v>
      </c>
      <c r="F78" s="5">
        <v>1199000</v>
      </c>
      <c r="H78" s="5">
        <v>3</v>
      </c>
      <c r="I78" s="5">
        <v>2.5</v>
      </c>
      <c r="J78" s="5">
        <v>2431</v>
      </c>
      <c r="K78" s="5">
        <v>12730</v>
      </c>
      <c r="L78" s="5">
        <v>1989</v>
      </c>
      <c r="M78" s="5" t="s">
        <v>18</v>
      </c>
      <c r="N78" s="3" t="s">
        <v>95</v>
      </c>
    </row>
    <row r="79" spans="1:14" x14ac:dyDescent="0.2">
      <c r="A79" s="5" t="s">
        <v>14</v>
      </c>
      <c r="B79" s="5" t="s">
        <v>15</v>
      </c>
      <c r="C79" s="5" t="s">
        <v>16</v>
      </c>
      <c r="D79" s="5" t="s">
        <v>17</v>
      </c>
      <c r="E79" s="5">
        <v>96821</v>
      </c>
      <c r="F79" s="5">
        <v>798888</v>
      </c>
      <c r="H79" s="5">
        <v>3</v>
      </c>
      <c r="I79" s="5">
        <v>1</v>
      </c>
      <c r="J79" s="5">
        <v>912</v>
      </c>
      <c r="K79" s="5">
        <v>7500</v>
      </c>
      <c r="L79" s="5">
        <v>1957</v>
      </c>
      <c r="M79" s="5" t="s">
        <v>18</v>
      </c>
      <c r="N79" s="3" t="s">
        <v>96</v>
      </c>
    </row>
    <row r="80" spans="1:14" x14ac:dyDescent="0.2">
      <c r="A80" s="5" t="s">
        <v>14</v>
      </c>
      <c r="B80" s="5" t="s">
        <v>15</v>
      </c>
      <c r="C80" s="5" t="s">
        <v>16</v>
      </c>
      <c r="D80" s="5" t="s">
        <v>17</v>
      </c>
      <c r="E80" s="5">
        <v>96821</v>
      </c>
      <c r="F80" s="5">
        <v>2950000</v>
      </c>
      <c r="H80" s="5">
        <v>4</v>
      </c>
      <c r="I80" s="5">
        <v>4.5</v>
      </c>
      <c r="J80" s="5">
        <v>4490</v>
      </c>
      <c r="K80" s="5">
        <v>10730</v>
      </c>
      <c r="L80" s="5">
        <v>1988</v>
      </c>
      <c r="M80" s="5" t="s">
        <v>18</v>
      </c>
      <c r="N80" s="3" t="s">
        <v>97</v>
      </c>
    </row>
    <row r="81" spans="1:14" x14ac:dyDescent="0.2">
      <c r="A81" s="5" t="s">
        <v>14</v>
      </c>
      <c r="B81" s="5" t="s">
        <v>15</v>
      </c>
      <c r="C81" s="5" t="s">
        <v>16</v>
      </c>
      <c r="D81" s="5" t="s">
        <v>17</v>
      </c>
      <c r="E81" s="5">
        <v>96821</v>
      </c>
      <c r="F81" s="5">
        <v>6395000</v>
      </c>
      <c r="H81" s="5">
        <v>5</v>
      </c>
      <c r="I81" s="5">
        <v>5.5</v>
      </c>
      <c r="J81" s="5">
        <v>5463</v>
      </c>
      <c r="K81" s="5">
        <v>15136</v>
      </c>
      <c r="L81" s="5">
        <v>1999</v>
      </c>
      <c r="M81" s="5" t="s">
        <v>18</v>
      </c>
      <c r="N81" s="3" t="s">
        <v>98</v>
      </c>
    </row>
    <row r="82" spans="1:14" x14ac:dyDescent="0.2">
      <c r="A82" s="5" t="s">
        <v>14</v>
      </c>
      <c r="B82" s="5" t="s">
        <v>15</v>
      </c>
      <c r="C82" s="5" t="s">
        <v>16</v>
      </c>
      <c r="D82" s="5" t="s">
        <v>17</v>
      </c>
      <c r="E82" s="5">
        <v>96821</v>
      </c>
      <c r="F82" s="5">
        <v>2298000</v>
      </c>
      <c r="H82" s="5">
        <v>4</v>
      </c>
      <c r="I82" s="5">
        <v>4.5</v>
      </c>
      <c r="J82" s="5">
        <v>4066</v>
      </c>
      <c r="K82" s="5">
        <v>11402</v>
      </c>
      <c r="L82" s="5">
        <v>1973</v>
      </c>
      <c r="M82" s="5" t="s">
        <v>18</v>
      </c>
      <c r="N82" s="3" t="s">
        <v>99</v>
      </c>
    </row>
    <row r="83" spans="1:14" x14ac:dyDescent="0.2">
      <c r="A83" s="5" t="s">
        <v>14</v>
      </c>
      <c r="B83" s="5" t="s">
        <v>15</v>
      </c>
      <c r="C83" s="5" t="s">
        <v>16</v>
      </c>
      <c r="D83" s="5" t="s">
        <v>17</v>
      </c>
      <c r="E83" s="5">
        <v>96825</v>
      </c>
      <c r="F83" s="5">
        <v>2299000</v>
      </c>
      <c r="H83" s="5">
        <v>4</v>
      </c>
      <c r="I83" s="5">
        <v>4</v>
      </c>
      <c r="J83" s="5">
        <v>2890</v>
      </c>
      <c r="K83" s="5">
        <v>22077</v>
      </c>
      <c r="L83" s="5">
        <v>1988</v>
      </c>
      <c r="M83" s="5" t="s">
        <v>18</v>
      </c>
      <c r="N83" s="3" t="s">
        <v>100</v>
      </c>
    </row>
    <row r="84" spans="1:14" x14ac:dyDescent="0.2">
      <c r="A84" s="5" t="s">
        <v>14</v>
      </c>
      <c r="B84" s="5" t="s">
        <v>15</v>
      </c>
      <c r="C84" s="5" t="s">
        <v>16</v>
      </c>
      <c r="D84" s="5" t="s">
        <v>17</v>
      </c>
      <c r="E84" s="5">
        <v>96821</v>
      </c>
      <c r="F84" s="5">
        <v>1175000</v>
      </c>
      <c r="H84" s="5">
        <v>4</v>
      </c>
      <c r="I84" s="5">
        <v>3.5</v>
      </c>
      <c r="J84" s="5">
        <v>2242</v>
      </c>
      <c r="K84" s="5">
        <v>10000</v>
      </c>
      <c r="L84" s="5">
        <v>1960</v>
      </c>
      <c r="M84" s="5" t="s">
        <v>18</v>
      </c>
      <c r="N84" s="3" t="s">
        <v>101</v>
      </c>
    </row>
    <row r="85" spans="1:14" x14ac:dyDescent="0.2">
      <c r="A85" s="5" t="s">
        <v>14</v>
      </c>
      <c r="B85" s="5" t="s">
        <v>15</v>
      </c>
      <c r="C85" s="5" t="s">
        <v>16</v>
      </c>
      <c r="D85" s="5" t="s">
        <v>17</v>
      </c>
      <c r="E85" s="5">
        <v>96815</v>
      </c>
      <c r="F85" s="5">
        <v>1175000</v>
      </c>
      <c r="H85" s="5">
        <v>4</v>
      </c>
      <c r="I85" s="5">
        <v>2</v>
      </c>
      <c r="J85" s="5">
        <v>1224</v>
      </c>
      <c r="K85" s="5">
        <v>4799</v>
      </c>
      <c r="L85" s="5">
        <v>1948</v>
      </c>
      <c r="M85" s="5" t="s">
        <v>18</v>
      </c>
      <c r="N85" s="3" t="s">
        <v>102</v>
      </c>
    </row>
    <row r="86" spans="1:14" x14ac:dyDescent="0.2">
      <c r="A86" s="5" t="s">
        <v>14</v>
      </c>
      <c r="B86" s="5" t="s">
        <v>15</v>
      </c>
      <c r="C86" s="5" t="s">
        <v>16</v>
      </c>
      <c r="D86" s="5" t="s">
        <v>17</v>
      </c>
      <c r="E86" s="5">
        <v>96816</v>
      </c>
      <c r="F86" s="5">
        <v>1300000</v>
      </c>
      <c r="H86" s="5">
        <v>4</v>
      </c>
      <c r="I86" s="5">
        <v>1.5</v>
      </c>
      <c r="J86" s="5">
        <v>1056</v>
      </c>
      <c r="K86" s="5">
        <v>7500</v>
      </c>
      <c r="L86" s="5">
        <v>1975</v>
      </c>
      <c r="M86" s="5" t="s">
        <v>18</v>
      </c>
      <c r="N86" s="3" t="s">
        <v>103</v>
      </c>
    </row>
    <row r="87" spans="1:14" x14ac:dyDescent="0.2">
      <c r="A87" s="5" t="s">
        <v>14</v>
      </c>
      <c r="B87" s="5" t="s">
        <v>15</v>
      </c>
      <c r="C87" s="5" t="s">
        <v>16</v>
      </c>
      <c r="D87" s="5" t="s">
        <v>17</v>
      </c>
      <c r="E87" s="5">
        <v>96825</v>
      </c>
      <c r="F87" s="5">
        <v>1165000</v>
      </c>
      <c r="H87" s="5">
        <v>3</v>
      </c>
      <c r="I87" s="5">
        <v>2</v>
      </c>
      <c r="J87" s="5">
        <v>1477</v>
      </c>
      <c r="K87" s="5">
        <v>7508</v>
      </c>
      <c r="L87" s="5">
        <v>1970</v>
      </c>
      <c r="M87" s="5" t="s">
        <v>18</v>
      </c>
      <c r="N87" s="3" t="s">
        <v>104</v>
      </c>
    </row>
    <row r="88" spans="1:14" x14ac:dyDescent="0.2">
      <c r="A88" s="5" t="s">
        <v>14</v>
      </c>
      <c r="B88" s="5" t="s">
        <v>15</v>
      </c>
      <c r="C88" s="5" t="s">
        <v>16</v>
      </c>
      <c r="D88" s="5" t="s">
        <v>17</v>
      </c>
      <c r="E88" s="5">
        <v>96817</v>
      </c>
      <c r="F88" s="5">
        <v>450000</v>
      </c>
      <c r="H88" s="5">
        <v>2</v>
      </c>
      <c r="I88" s="5">
        <v>1</v>
      </c>
      <c r="J88" s="5">
        <v>836</v>
      </c>
      <c r="K88" s="5">
        <v>2080</v>
      </c>
      <c r="L88" s="5">
        <v>1919</v>
      </c>
      <c r="M88" s="5" t="s">
        <v>18</v>
      </c>
      <c r="N88" s="3" t="s">
        <v>105</v>
      </c>
    </row>
    <row r="89" spans="1:14" x14ac:dyDescent="0.2">
      <c r="A89" s="5" t="s">
        <v>14</v>
      </c>
      <c r="B89" s="5" t="s">
        <v>15</v>
      </c>
      <c r="C89" s="5" t="s">
        <v>16</v>
      </c>
      <c r="D89" s="5" t="s">
        <v>17</v>
      </c>
      <c r="E89" s="5">
        <v>96819</v>
      </c>
      <c r="F89" s="5">
        <v>538000</v>
      </c>
      <c r="H89" s="5">
        <v>4</v>
      </c>
      <c r="I89" s="5">
        <v>2</v>
      </c>
      <c r="J89" s="5">
        <v>1768</v>
      </c>
      <c r="K89" s="5">
        <v>4100</v>
      </c>
      <c r="L89" s="5">
        <v>1947</v>
      </c>
      <c r="M89" s="5" t="s">
        <v>18</v>
      </c>
      <c r="N89" s="3" t="s">
        <v>106</v>
      </c>
    </row>
    <row r="90" spans="1:14" x14ac:dyDescent="0.2">
      <c r="A90" s="5" t="s">
        <v>14</v>
      </c>
      <c r="B90" s="5" t="s">
        <v>15</v>
      </c>
      <c r="C90" s="5" t="s">
        <v>16</v>
      </c>
      <c r="D90" s="5" t="s">
        <v>17</v>
      </c>
      <c r="E90" s="5">
        <v>96816</v>
      </c>
      <c r="F90" s="5">
        <v>740000</v>
      </c>
      <c r="H90" s="5">
        <v>3</v>
      </c>
      <c r="I90" s="5">
        <v>1</v>
      </c>
      <c r="J90" s="5">
        <v>955</v>
      </c>
      <c r="K90" s="5">
        <v>5724</v>
      </c>
      <c r="L90" s="5">
        <v>1959</v>
      </c>
      <c r="M90" s="5" t="s">
        <v>18</v>
      </c>
      <c r="N90" s="3" t="s">
        <v>107</v>
      </c>
    </row>
    <row r="91" spans="1:14" x14ac:dyDescent="0.2">
      <c r="A91" s="5" t="s">
        <v>14</v>
      </c>
      <c r="B91" s="5" t="s">
        <v>15</v>
      </c>
      <c r="C91" s="5" t="s">
        <v>16</v>
      </c>
      <c r="D91" s="5" t="s">
        <v>17</v>
      </c>
      <c r="E91" s="5">
        <v>96815</v>
      </c>
      <c r="F91" s="5">
        <v>1230000</v>
      </c>
      <c r="H91" s="5">
        <v>3</v>
      </c>
      <c r="I91" s="5">
        <v>1</v>
      </c>
      <c r="J91" s="5">
        <v>1138</v>
      </c>
      <c r="K91" s="5">
        <v>5000</v>
      </c>
      <c r="L91" s="5">
        <v>1938</v>
      </c>
      <c r="M91" s="5" t="s">
        <v>18</v>
      </c>
      <c r="N91" s="3" t="s">
        <v>108</v>
      </c>
    </row>
    <row r="92" spans="1:14" x14ac:dyDescent="0.2">
      <c r="A92" s="5" t="s">
        <v>14</v>
      </c>
      <c r="B92" s="5" t="s">
        <v>15</v>
      </c>
      <c r="C92" s="5" t="s">
        <v>16</v>
      </c>
      <c r="D92" s="5" t="s">
        <v>17</v>
      </c>
      <c r="E92" s="5">
        <v>96815</v>
      </c>
      <c r="F92" s="5">
        <v>838808</v>
      </c>
      <c r="H92" s="5">
        <v>3</v>
      </c>
      <c r="I92" s="5">
        <v>2</v>
      </c>
      <c r="J92" s="5">
        <v>1044</v>
      </c>
      <c r="K92" s="5">
        <v>3054</v>
      </c>
      <c r="L92" s="5">
        <v>1931</v>
      </c>
      <c r="M92" s="5" t="s">
        <v>18</v>
      </c>
      <c r="N92" s="3" t="s">
        <v>109</v>
      </c>
    </row>
    <row r="93" spans="1:14" x14ac:dyDescent="0.2">
      <c r="A93" s="5" t="s">
        <v>14</v>
      </c>
      <c r="B93" s="5" t="s">
        <v>15</v>
      </c>
      <c r="C93" s="5" t="s">
        <v>16</v>
      </c>
      <c r="D93" s="5" t="s">
        <v>17</v>
      </c>
      <c r="E93" s="5">
        <v>96816</v>
      </c>
      <c r="F93" s="5">
        <v>1149000</v>
      </c>
      <c r="H93" s="5">
        <v>3</v>
      </c>
      <c r="I93" s="5">
        <v>2</v>
      </c>
      <c r="J93" s="5">
        <v>1712</v>
      </c>
      <c r="K93" s="5">
        <v>5977</v>
      </c>
      <c r="L93" s="5">
        <v>1952</v>
      </c>
      <c r="M93" s="5" t="s">
        <v>18</v>
      </c>
      <c r="N93" s="3" t="s">
        <v>110</v>
      </c>
    </row>
    <row r="94" spans="1:14" x14ac:dyDescent="0.2">
      <c r="A94" s="5" t="s">
        <v>14</v>
      </c>
      <c r="B94" s="5" t="s">
        <v>15</v>
      </c>
      <c r="C94" s="5" t="s">
        <v>16</v>
      </c>
      <c r="D94" s="5" t="s">
        <v>17</v>
      </c>
      <c r="E94" s="5">
        <v>96816</v>
      </c>
      <c r="F94" s="5">
        <v>1070000</v>
      </c>
      <c r="H94" s="5">
        <v>4</v>
      </c>
      <c r="I94" s="5">
        <v>2</v>
      </c>
      <c r="J94" s="5">
        <v>1168</v>
      </c>
      <c r="K94" s="5">
        <v>5250</v>
      </c>
      <c r="L94" s="5">
        <v>1975</v>
      </c>
      <c r="M94" s="5" t="s">
        <v>18</v>
      </c>
      <c r="N94" s="3" t="s">
        <v>111</v>
      </c>
    </row>
    <row r="95" spans="1:14" x14ac:dyDescent="0.2">
      <c r="A95" s="5" t="s">
        <v>14</v>
      </c>
      <c r="B95" s="5" t="s">
        <v>15</v>
      </c>
      <c r="C95" s="5" t="s">
        <v>16</v>
      </c>
      <c r="D95" s="5" t="s">
        <v>17</v>
      </c>
      <c r="E95" s="5">
        <v>96821</v>
      </c>
      <c r="F95" s="5">
        <v>899000</v>
      </c>
      <c r="H95" s="5">
        <v>3</v>
      </c>
      <c r="I95" s="5">
        <v>1.5</v>
      </c>
      <c r="J95" s="5">
        <v>1006</v>
      </c>
      <c r="K95" s="5">
        <v>8100</v>
      </c>
      <c r="L95" s="5">
        <v>1955</v>
      </c>
      <c r="M95" s="5" t="s">
        <v>18</v>
      </c>
      <c r="N95" s="3" t="s">
        <v>112</v>
      </c>
    </row>
    <row r="96" spans="1:14" x14ac:dyDescent="0.2">
      <c r="A96" s="5" t="s">
        <v>14</v>
      </c>
      <c r="B96" s="5" t="s">
        <v>15</v>
      </c>
      <c r="C96" s="5" t="s">
        <v>16</v>
      </c>
      <c r="D96" s="5" t="s">
        <v>17</v>
      </c>
      <c r="E96" s="5">
        <v>96825</v>
      </c>
      <c r="F96" s="5">
        <v>1350000</v>
      </c>
      <c r="H96" s="5">
        <v>3</v>
      </c>
      <c r="I96" s="5">
        <v>3</v>
      </c>
      <c r="J96" s="5">
        <v>2513</v>
      </c>
      <c r="K96" s="5">
        <v>7653</v>
      </c>
      <c r="L96" s="5">
        <v>1968</v>
      </c>
      <c r="M96" s="5" t="s">
        <v>18</v>
      </c>
      <c r="N96" s="3" t="s">
        <v>113</v>
      </c>
    </row>
    <row r="97" spans="1:14" x14ac:dyDescent="0.2">
      <c r="A97" s="5" t="s">
        <v>14</v>
      </c>
      <c r="B97" s="5" t="s">
        <v>15</v>
      </c>
      <c r="C97" s="5" t="s">
        <v>16</v>
      </c>
      <c r="D97" s="5" t="s">
        <v>17</v>
      </c>
      <c r="E97" s="5">
        <v>96819</v>
      </c>
      <c r="F97" s="5">
        <v>725000</v>
      </c>
      <c r="H97" s="5">
        <v>3</v>
      </c>
      <c r="I97" s="5">
        <v>1</v>
      </c>
      <c r="J97" s="5">
        <v>972</v>
      </c>
      <c r="K97" s="5">
        <v>9026</v>
      </c>
      <c r="L97" s="5">
        <v>1960</v>
      </c>
      <c r="M97" s="5" t="s">
        <v>18</v>
      </c>
      <c r="N97" s="3" t="s">
        <v>114</v>
      </c>
    </row>
    <row r="98" spans="1:14" x14ac:dyDescent="0.2">
      <c r="A98" s="5" t="s">
        <v>14</v>
      </c>
      <c r="B98" s="5" t="s">
        <v>15</v>
      </c>
      <c r="C98" s="5" t="s">
        <v>16</v>
      </c>
      <c r="D98" s="5" t="s">
        <v>17</v>
      </c>
      <c r="E98" s="5">
        <v>96813</v>
      </c>
      <c r="F98" s="5">
        <v>1280000</v>
      </c>
      <c r="H98" s="5">
        <v>3</v>
      </c>
      <c r="I98" s="5">
        <v>2</v>
      </c>
      <c r="J98" s="5">
        <v>2108</v>
      </c>
      <c r="K98" s="5">
        <v>10696</v>
      </c>
      <c r="L98" s="5">
        <v>1973</v>
      </c>
      <c r="M98" s="5" t="s">
        <v>18</v>
      </c>
      <c r="N98" s="3" t="s">
        <v>115</v>
      </c>
    </row>
    <row r="99" spans="1:14" x14ac:dyDescent="0.2">
      <c r="A99" s="5" t="s">
        <v>14</v>
      </c>
      <c r="B99" s="5" t="s">
        <v>15</v>
      </c>
      <c r="C99" s="5" t="s">
        <v>16</v>
      </c>
      <c r="D99" s="5" t="s">
        <v>17</v>
      </c>
      <c r="E99" s="5">
        <v>96819</v>
      </c>
      <c r="F99" s="5">
        <v>770000</v>
      </c>
      <c r="H99" s="5">
        <v>6</v>
      </c>
      <c r="I99" s="5">
        <v>3</v>
      </c>
      <c r="J99" s="5">
        <v>1843</v>
      </c>
      <c r="K99" s="5">
        <v>9883</v>
      </c>
      <c r="L99" s="5">
        <v>1977</v>
      </c>
      <c r="M99" s="5" t="s">
        <v>18</v>
      </c>
      <c r="N99" s="3" t="s">
        <v>116</v>
      </c>
    </row>
    <row r="100" spans="1:14" x14ac:dyDescent="0.2">
      <c r="A100" s="5" t="s">
        <v>14</v>
      </c>
      <c r="B100" s="5" t="s">
        <v>15</v>
      </c>
      <c r="C100" s="5" t="s">
        <v>16</v>
      </c>
      <c r="D100" s="5" t="s">
        <v>17</v>
      </c>
      <c r="E100" s="5">
        <v>96816</v>
      </c>
      <c r="F100" s="5">
        <v>1300000</v>
      </c>
      <c r="H100" s="5">
        <v>3</v>
      </c>
      <c r="I100" s="5">
        <v>2</v>
      </c>
      <c r="J100" s="5">
        <v>1076</v>
      </c>
      <c r="K100" s="5">
        <v>6595</v>
      </c>
      <c r="L100" s="5">
        <v>1931</v>
      </c>
      <c r="M100" s="5" t="s">
        <v>18</v>
      </c>
      <c r="N100" s="3" t="s">
        <v>117</v>
      </c>
    </row>
    <row r="101" spans="1:14" x14ac:dyDescent="0.2">
      <c r="A101" s="5" t="s">
        <v>14</v>
      </c>
      <c r="B101" s="5" t="s">
        <v>15</v>
      </c>
      <c r="C101" s="5" t="s">
        <v>16</v>
      </c>
      <c r="D101" s="5" t="s">
        <v>17</v>
      </c>
      <c r="E101" s="5">
        <v>96816</v>
      </c>
      <c r="F101" s="5">
        <v>3188000</v>
      </c>
      <c r="H101" s="5">
        <v>6</v>
      </c>
      <c r="I101" s="5">
        <v>5.5</v>
      </c>
      <c r="J101" s="5">
        <v>4345</v>
      </c>
      <c r="K101" s="5">
        <v>10002</v>
      </c>
      <c r="L101" s="5">
        <v>2008</v>
      </c>
      <c r="M101" s="5" t="s">
        <v>18</v>
      </c>
      <c r="N101" s="3" t="s">
        <v>118</v>
      </c>
    </row>
    <row r="103" spans="1:14" x14ac:dyDescent="0.2">
      <c r="E103" s="5" t="s">
        <v>120</v>
      </c>
    </row>
    <row r="104" spans="1:14" x14ac:dyDescent="0.2">
      <c r="E104" s="54" t="s">
        <v>119</v>
      </c>
      <c r="F104" s="54"/>
      <c r="G104" s="54"/>
      <c r="H104" s="54"/>
      <c r="I104" s="54"/>
      <c r="J104" s="54"/>
    </row>
  </sheetData>
  <mergeCells count="1">
    <mergeCell ref="E104:J104"/>
  </mergeCells>
  <hyperlinks>
    <hyperlink ref="E104" r:id="rId1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OBJECTIVES</vt:lpstr>
      <vt:lpstr>calculations</vt:lpstr>
      <vt:lpstr>Number of bedrooms</vt:lpstr>
      <vt:lpstr>original 100 listing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2016-10-08T05:25:05Z</dcterms:created>
  <dcterms:modified xsi:type="dcterms:W3CDTF">2016-10-14T04:13:33Z</dcterms:modified>
</cp:coreProperties>
</file>