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105" windowWidth="12120" windowHeight="8820"/>
  </bookViews>
  <sheets>
    <sheet name="Cash Flow" sheetId="1" r:id="rId1"/>
    <sheet name="Cash Flow Chart" sheetId="2" r:id="rId2"/>
  </sheets>
  <definedNames>
    <definedName name="Cash_beginning">'Cash Flow'!$B$7</definedName>
    <definedName name="Cash_minimum">'Cash Flow'!$B$4</definedName>
    <definedName name="Company_name">'Cash Flow'!$A$2</definedName>
    <definedName name="_xlnm.Print_Titles" localSheetId="0">'Cash Flow'!$6:$6</definedName>
    <definedName name="Start_date">'Cash Flow'!$B$3</definedName>
  </definedNames>
  <calcPr calcId="145621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D37" i="2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B17" i="1"/>
  <c r="B52" i="1" s="1"/>
  <c r="C7" i="1" s="1"/>
  <c r="C16" i="1"/>
  <c r="H45" i="1"/>
  <c r="D45" i="1"/>
  <c r="E45" i="1"/>
  <c r="K45" i="1"/>
  <c r="K51" i="1" s="1"/>
  <c r="M45" i="1"/>
  <c r="C45" i="1"/>
  <c r="F45" i="1"/>
  <c r="G45" i="1"/>
  <c r="G51" i="1" s="1"/>
  <c r="I45" i="1"/>
  <c r="J45" i="1"/>
  <c r="J51" i="1" s="1"/>
  <c r="L45" i="1"/>
  <c r="N45" i="1"/>
  <c r="O10" i="1"/>
  <c r="O11" i="1"/>
  <c r="O12" i="1"/>
  <c r="O13" i="1"/>
  <c r="O14" i="1"/>
  <c r="O15" i="1"/>
  <c r="O47" i="1"/>
  <c r="O48" i="1"/>
  <c r="O49" i="1"/>
  <c r="O50" i="1"/>
  <c r="O46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20" i="1"/>
  <c r="D51" i="1"/>
  <c r="E51" i="1"/>
  <c r="F51" i="1"/>
  <c r="H51" i="1"/>
  <c r="I51" i="1"/>
  <c r="L51" i="1"/>
  <c r="M51" i="1"/>
  <c r="N51" i="1"/>
  <c r="D16" i="1"/>
  <c r="E16" i="1"/>
  <c r="F16" i="1"/>
  <c r="G16" i="1"/>
  <c r="H16" i="1"/>
  <c r="I16" i="1"/>
  <c r="J16" i="1"/>
  <c r="K16" i="1"/>
  <c r="L16" i="1"/>
  <c r="M16" i="1"/>
  <c r="N16" i="1"/>
  <c r="O45" i="1" l="1"/>
  <c r="O51" i="1" s="1"/>
  <c r="O16" i="1"/>
  <c r="C17" i="1"/>
  <c r="C51" i="1"/>
  <c r="C52" i="1" l="1"/>
  <c r="D7" i="1" s="1"/>
  <c r="D17" i="1" s="1"/>
  <c r="D52" i="1" s="1"/>
  <c r="E7" i="1" s="1"/>
  <c r="E17" i="1" s="1"/>
  <c r="E52" i="1" s="1"/>
  <c r="F7" i="1" s="1"/>
  <c r="F17" i="1" s="1"/>
  <c r="F52" i="1" s="1"/>
  <c r="G7" i="1" s="1"/>
  <c r="G17" i="1" s="1"/>
  <c r="G52" i="1" s="1"/>
  <c r="H7" i="1" s="1"/>
  <c r="H17" i="1" s="1"/>
  <c r="H52" i="1" s="1"/>
  <c r="I7" i="1" s="1"/>
  <c r="I17" i="1" s="1"/>
  <c r="I52" i="1" s="1"/>
  <c r="J7" i="1" s="1"/>
  <c r="J17" i="1" s="1"/>
  <c r="J52" i="1" s="1"/>
  <c r="K7" i="1" s="1"/>
  <c r="K17" i="1" s="1"/>
  <c r="K52" i="1" s="1"/>
  <c r="L7" i="1" s="1"/>
  <c r="L17" i="1" s="1"/>
  <c r="L52" i="1" s="1"/>
  <c r="M7" i="1" s="1"/>
  <c r="M17" i="1" s="1"/>
  <c r="M52" i="1" s="1"/>
  <c r="N7" i="1" s="1"/>
  <c r="N17" i="1" s="1"/>
  <c r="N52" i="1" s="1"/>
</calcChain>
</file>

<file path=xl/sharedStrings.xml><?xml version="1.0" encoding="utf-8"?>
<sst xmlns="http://schemas.openxmlformats.org/spreadsheetml/2006/main" count="57" uniqueCount="54">
  <si>
    <t>CASH RECEIPTS</t>
  </si>
  <si>
    <t>CASH PAID OUT</t>
  </si>
  <si>
    <t>Advertising</t>
  </si>
  <si>
    <t>Utilities</t>
  </si>
  <si>
    <t>Miscellaneous</t>
  </si>
  <si>
    <t>SUBTOTAL</t>
  </si>
  <si>
    <t>Loan principal payment</t>
  </si>
  <si>
    <t>Other startup costs</t>
  </si>
  <si>
    <t>TOTAL CASH PAID OUT</t>
  </si>
  <si>
    <t>Depreciation</t>
  </si>
  <si>
    <t>Starting date</t>
  </si>
  <si>
    <t>Loan proceeds</t>
  </si>
  <si>
    <t>Owner contributions</t>
  </si>
  <si>
    <t>Purchases for resale</t>
  </si>
  <si>
    <t>Small Business Cash Flow Projection</t>
  </si>
  <si>
    <t>Interest, other income</t>
  </si>
  <si>
    <t>Returns and allowances</t>
  </si>
  <si>
    <t>Commissions and fees</t>
  </si>
  <si>
    <t>Contract labor</t>
  </si>
  <si>
    <t>Employee benefit programs</t>
  </si>
  <si>
    <t>Insurance (other than health)</t>
  </si>
  <si>
    <t>Mortgage interest</t>
  </si>
  <si>
    <t>Other interest expense</t>
  </si>
  <si>
    <t>Office expense</t>
  </si>
  <si>
    <t>Pension and profit-sharing plan</t>
  </si>
  <si>
    <t>Repairs and maintenance</t>
  </si>
  <si>
    <t>Supplies (not in COGS)</t>
  </si>
  <si>
    <t>Taxes and licenses</t>
  </si>
  <si>
    <t>Travel</t>
  </si>
  <si>
    <t>Interest expense</t>
  </si>
  <si>
    <t>Other expenses</t>
  </si>
  <si>
    <t>OTHER OPERATING DATA</t>
  </si>
  <si>
    <t>Beginning</t>
  </si>
  <si>
    <t>Bad debt balance</t>
  </si>
  <si>
    <t>Inventory on hand</t>
  </si>
  <si>
    <t>Sales volume (dollars)</t>
  </si>
  <si>
    <t>Cash balance alert minimum</t>
  </si>
  <si>
    <t>Total</t>
  </si>
  <si>
    <t>Wages (less emp. credits)</t>
  </si>
  <si>
    <t>Rent or lease</t>
  </si>
  <si>
    <t>Rent or lease: vehicles, equipment</t>
  </si>
  <si>
    <t>To reserve and/or escrow</t>
  </si>
  <si>
    <t>Owners' withdrawal</t>
  </si>
  <si>
    <t>Capital purchases</t>
  </si>
  <si>
    <t>TOTAL CASH RECEIPTS</t>
  </si>
  <si>
    <t>Cash on hand (beginning of month)</t>
  </si>
  <si>
    <t>Materials and supplies (in COGS)</t>
  </si>
  <si>
    <t>Meals and entertainment</t>
  </si>
  <si>
    <t>Cash sales</t>
  </si>
  <si>
    <t>Collections on accounts receivable</t>
  </si>
  <si>
    <t>Total cash available</t>
  </si>
  <si>
    <t>Cash on hand (end of month)</t>
  </si>
  <si>
    <t>Accounts receivable balance</t>
  </si>
  <si>
    <t>Accounts payable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</si>
</sst>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mm"/>
    <numFmt numFmtId="165" formatCode="_(&quot;$&quot;* #,##0_);_(&quot;$&quot;* \(#,##0\);_(&quot;$&quot;* &quot;-&quot;??_);_(@_)"/>
  </numFmts>
  <fonts count="12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  <scheme val="minor"/>
    </font>
    <font>
      <sz val="10"/>
      <color indexed="8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  <scheme val="minor"/>
    </font>
    <font>
      <sz val="8"/>
      <color theme="0"/>
      <name val="Arial"/>
      <family val="2"/>
      <scheme val="minor"/>
    </font>
    <font>
      <b/>
      <sz val="14"/>
      <color theme="1" tint="0.249977111117893"/>
      <name val="Arial"/>
      <family val="2"/>
      <scheme val="maj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 applyFill="1" applyProtection="1"/>
    <xf numFmtId="17" fontId="3" fillId="0" borderId="1" xfId="0" applyNumberFormat="1" applyFont="1" applyBorder="1" applyAlignment="1" applyProtection="1">
      <alignment horizontal="right" wrapText="1"/>
      <protection locked="0"/>
    </xf>
    <xf numFmtId="3" fontId="3" fillId="0" borderId="10" xfId="0" applyNumberFormat="1" applyFont="1" applyBorder="1" applyProtection="1">
      <protection locked="0"/>
    </xf>
    <xf numFmtId="0" fontId="5" fillId="0" borderId="0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>
      <alignment wrapText="1"/>
    </xf>
    <xf numFmtId="0" fontId="3" fillId="0" borderId="0" xfId="0" applyFont="1" applyBorder="1"/>
    <xf numFmtId="0" fontId="6" fillId="0" borderId="3" xfId="0" applyFont="1" applyBorder="1" applyAlignment="1">
      <alignment wrapText="1"/>
    </xf>
    <xf numFmtId="3" fontId="3" fillId="0" borderId="11" xfId="0" applyNumberFormat="1" applyFont="1" applyBorder="1" applyProtection="1">
      <protection locked="0"/>
    </xf>
    <xf numFmtId="3" fontId="3" fillId="2" borderId="11" xfId="0" applyNumberFormat="1" applyFont="1" applyFill="1" applyBorder="1"/>
    <xf numFmtId="0" fontId="3" fillId="0" borderId="0" xfId="0" applyFont="1"/>
    <xf numFmtId="3" fontId="3" fillId="0" borderId="4" xfId="0" applyNumberFormat="1" applyFont="1" applyBorder="1"/>
    <xf numFmtId="0" fontId="3" fillId="0" borderId="1" xfId="0" applyFont="1" applyFill="1" applyBorder="1" applyProtection="1"/>
    <xf numFmtId="3" fontId="3" fillId="0" borderId="1" xfId="0" applyNumberFormat="1" applyFont="1" applyBorder="1" applyProtection="1">
      <protection locked="0"/>
    </xf>
    <xf numFmtId="0" fontId="6" fillId="0" borderId="1" xfId="0" applyFont="1" applyBorder="1" applyAlignment="1">
      <alignment wrapText="1"/>
    </xf>
    <xf numFmtId="3" fontId="3" fillId="0" borderId="7" xfId="0" applyNumberFormat="1" applyFont="1" applyBorder="1"/>
    <xf numFmtId="0" fontId="3" fillId="0" borderId="1" xfId="0" applyNumberFormat="1" applyFont="1" applyFill="1" applyBorder="1" applyAlignment="1"/>
    <xf numFmtId="0" fontId="3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3" fillId="0" borderId="7" xfId="0" applyFont="1" applyBorder="1"/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Fill="1" applyProtection="1"/>
    <xf numFmtId="3" fontId="8" fillId="0" borderId="0" xfId="0" applyNumberFormat="1" applyFont="1" applyAlignment="1"/>
    <xf numFmtId="3" fontId="3" fillId="3" borderId="11" xfId="0" applyNumberFormat="1" applyFont="1" applyFill="1" applyBorder="1"/>
    <xf numFmtId="3" fontId="3" fillId="3" borderId="10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3" fontId="3" fillId="5" borderId="10" xfId="0" applyNumberFormat="1" applyFont="1" applyFill="1" applyBorder="1"/>
    <xf numFmtId="3" fontId="3" fillId="5" borderId="1" xfId="0" applyNumberFormat="1" applyFont="1" applyFill="1" applyBorder="1"/>
    <xf numFmtId="3" fontId="3" fillId="5" borderId="10" xfId="0" applyNumberFormat="1" applyFont="1" applyFill="1" applyBorder="1" applyProtection="1"/>
    <xf numFmtId="3" fontId="3" fillId="5" borderId="1" xfId="0" applyNumberFormat="1" applyFont="1" applyFill="1" applyBorder="1" applyProtection="1"/>
    <xf numFmtId="165" fontId="5" fillId="0" borderId="0" xfId="1" applyNumberFormat="1" applyFont="1"/>
    <xf numFmtId="3" fontId="3" fillId="0" borderId="0" xfId="0" applyNumberFormat="1" applyFont="1"/>
    <xf numFmtId="0" fontId="3" fillId="0" borderId="12" xfId="0" applyNumberFormat="1" applyFont="1" applyFill="1" applyBorder="1" applyAlignment="1"/>
    <xf numFmtId="0" fontId="3" fillId="0" borderId="1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4" borderId="8" xfId="0" applyFont="1" applyFill="1" applyBorder="1" applyAlignment="1"/>
    <xf numFmtId="0" fontId="8" fillId="4" borderId="4" xfId="0" applyFont="1" applyFill="1" applyBorder="1"/>
    <xf numFmtId="0" fontId="8" fillId="4" borderId="5" xfId="0" applyFont="1" applyFill="1" applyBorder="1"/>
    <xf numFmtId="0" fontId="10" fillId="4" borderId="8" xfId="0" applyFont="1" applyFill="1" applyBorder="1" applyAlignment="1">
      <alignment wrapText="1"/>
    </xf>
    <xf numFmtId="3" fontId="8" fillId="4" borderId="4" xfId="0" applyNumberFormat="1" applyFont="1" applyFill="1" applyBorder="1"/>
    <xf numFmtId="3" fontId="8" fillId="4" borderId="5" xfId="0" applyNumberFormat="1" applyFont="1" applyFill="1" applyBorder="1"/>
    <xf numFmtId="0" fontId="10" fillId="4" borderId="9" xfId="0" applyFont="1" applyFill="1" applyBorder="1" applyAlignment="1">
      <alignment wrapText="1"/>
    </xf>
    <xf numFmtId="3" fontId="8" fillId="4" borderId="2" xfId="0" applyNumberFormat="1" applyFont="1" applyFill="1" applyBorder="1"/>
    <xf numFmtId="3" fontId="8" fillId="4" borderId="6" xfId="0" applyNumberFormat="1" applyFont="1" applyFill="1" applyBorder="1"/>
    <xf numFmtId="0" fontId="11" fillId="4" borderId="1" xfId="0" applyFont="1" applyFill="1" applyBorder="1" applyAlignment="1">
      <alignment horizontal="center" wrapText="1"/>
    </xf>
    <xf numFmtId="17" fontId="11" fillId="4" borderId="1" xfId="0" applyNumberFormat="1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C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  <Relationship Id="rId7" Type="http://schemas.openxmlformats.org/officeDocument/2006/relationships/customXml" Target="../customXml/item1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Cash Flow Projection
[Company Name]</a:t>
            </a:r>
          </a:p>
        </c:rich>
      </c:tx>
      <c:layout>
        <c:manualLayout>
          <c:xMode val="edge"/>
          <c:yMode val="edge"/>
          <c:x val="0.37296784982359332"/>
          <c:y val="2.9227557411273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122020811520316E-2"/>
          <c:y val="0.20876826722338204"/>
          <c:w val="0.68496002937629952"/>
          <c:h val="0.6179540709812108"/>
        </c:manualLayout>
      </c:layout>
      <c:barChart>
        <c:barDir val="col"/>
        <c:grouping val="clustered"/>
        <c:varyColors val="0"/>
        <c:ser>
          <c:idx val="0"/>
          <c:order val="0"/>
          <c:tx>
            <c:v>Cash Flow Projection</c:v>
          </c:tx>
          <c:invertIfNegative val="0"/>
          <c:cat>
            <c:strRef>
              <c:f>'Cash Flow'!$B$6:$N$6</c:f>
              <c:strCache>
                <c:ptCount val="13"/>
                <c:pt idx="0">
                  <c:v>Beginning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</c:strCache>
            </c:strRef>
          </c:cat>
          <c:val>
            <c:numRef>
              <c:f>'Cash Flow'!$B$52:$N$52</c:f>
              <c:numCache>
                <c:formatCode>#,##0</c:formatCode>
                <c:ptCount val="13"/>
                <c:pt idx="0">
                  <c:v>0</c:v>
                </c:pt>
                <c:pt idx="1">
                  <c:v>528653</c:v>
                </c:pt>
                <c:pt idx="2">
                  <c:v>1057306</c:v>
                </c:pt>
                <c:pt idx="3">
                  <c:v>1585959</c:v>
                </c:pt>
                <c:pt idx="4">
                  <c:v>2114612</c:v>
                </c:pt>
                <c:pt idx="5">
                  <c:v>2643265</c:v>
                </c:pt>
                <c:pt idx="6">
                  <c:v>3171918</c:v>
                </c:pt>
                <c:pt idx="7">
                  <c:v>3700571</c:v>
                </c:pt>
                <c:pt idx="8">
                  <c:v>4229224</c:v>
                </c:pt>
                <c:pt idx="9">
                  <c:v>4757877</c:v>
                </c:pt>
                <c:pt idx="10">
                  <c:v>5286530</c:v>
                </c:pt>
                <c:pt idx="11">
                  <c:v>5815183</c:v>
                </c:pt>
                <c:pt idx="12">
                  <c:v>6343836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29280"/>
        <c:axId val="47743744"/>
      </c:barChart>
      <c:lineChart>
        <c:grouping val="standard"/>
        <c:varyColors val="0"/>
        <c:ser>
          <c:idx val="1"/>
          <c:order val="1"/>
          <c:tx>
            <c:v>Cash on Hand Minimum Alert</c:v>
          </c:tx>
          <c:cat>
            <c:strRef>
              <c:f>'Cash Flow'!$B$6:$N$6</c:f>
              <c:strCache>
                <c:ptCount val="13"/>
                <c:pt idx="0">
                  <c:v>Beginning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</c:strCache>
            </c:strRef>
          </c:cat>
          <c:val>
            <c:numRef>
              <c:f>'Cash Flow'!$B$4:$N$4</c:f>
              <c:numCache>
                <c:formatCode>#,##0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29280"/>
        <c:axId val="47743744"/>
      </c:lineChart>
      <c:catAx>
        <c:axId val="4772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38109793919304508"/>
              <c:y val="0.908141962421712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774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74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Cash on Hand</a:t>
                </a:r>
              </a:p>
            </c:rich>
          </c:tx>
          <c:layout>
            <c:manualLayout>
              <c:xMode val="edge"/>
              <c:yMode val="edge"/>
              <c:x val="1.0162611711814536E-2"/>
              <c:y val="0.3987473903966598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72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45605712499344"/>
          <c:y val="0.45511482254697289"/>
          <c:w val="0.21341484594810525"/>
          <c:h val="8.9770354906054298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104775</xdr:rowOff>
    </xdr:from>
    <xdr:to>
      <xdr:col>16</xdr:col>
      <xdr:colOff>66675</xdr:colOff>
      <xdr:row>33</xdr:row>
      <xdr:rowOff>95250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P60"/>
  <sheetViews>
    <sheetView showGridLines="0" tabSelected="1" workbookViewId="0">
      <selection activeCell="A2" sqref="A2:O2"/>
    </sheetView>
  </sheetViews>
  <sheetFormatPr defaultRowHeight="11.25" x14ac:dyDescent="0.2"/>
  <cols>
    <col min="1" max="1" width="31.1640625" style="23" customWidth="1"/>
    <col min="2" max="2" width="12.33203125" style="12" customWidth="1"/>
    <col min="3" max="15" width="9.83203125" style="12" customWidth="1"/>
    <col min="16" max="16384" width="9.33203125" style="12"/>
  </cols>
  <sheetData>
    <row r="1" spans="1:16" s="1" customFormat="1" ht="22.5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s="1" customFormat="1" ht="18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1" customFormat="1" ht="12.75" x14ac:dyDescent="0.2">
      <c r="A3" s="24" t="s">
        <v>10</v>
      </c>
      <c r="B3" s="3">
        <v>43101</v>
      </c>
    </row>
    <row r="4" spans="1:16" s="1" customFormat="1" ht="12.75" x14ac:dyDescent="0.2">
      <c r="A4" s="24" t="s">
        <v>36</v>
      </c>
      <c r="B4" s="4"/>
      <c r="C4" s="25">
        <f t="shared" ref="C4:N4" si="0">Cash_minimum</f>
        <v>0</v>
      </c>
      <c r="D4" s="25">
        <f t="shared" si="0"/>
        <v>0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si="0"/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  <c r="N4" s="25">
        <f t="shared" si="0"/>
        <v>0</v>
      </c>
    </row>
    <row r="5" spans="1:16" s="1" customFormat="1" ht="12.75" x14ac:dyDescent="0.2">
      <c r="A5" s="24"/>
      <c r="G5" s="5"/>
      <c r="I5" s="6"/>
      <c r="J5" s="6"/>
      <c r="K5" s="6"/>
    </row>
    <row r="6" spans="1:16" s="8" customFormat="1" ht="12.75" x14ac:dyDescent="0.2">
      <c r="A6" s="7"/>
      <c r="B6" s="48" t="s">
        <v>32</v>
      </c>
      <c r="C6" s="49">
        <f>Start_date</f>
        <v>43101</v>
      </c>
      <c r="D6" s="49">
        <f>DATE(YEAR(C6),MONTH(C6)+1,1)</f>
        <v>43132</v>
      </c>
      <c r="E6" s="49">
        <f t="shared" ref="E6:N6" si="1">DATE(YEAR(D6),MONTH(D6)+1,1)</f>
        <v>43160</v>
      </c>
      <c r="F6" s="49">
        <f t="shared" si="1"/>
        <v>43191</v>
      </c>
      <c r="G6" s="49">
        <f t="shared" si="1"/>
        <v>43221</v>
      </c>
      <c r="H6" s="49">
        <f t="shared" si="1"/>
        <v>43252</v>
      </c>
      <c r="I6" s="49">
        <f t="shared" si="1"/>
        <v>43282</v>
      </c>
      <c r="J6" s="49">
        <f t="shared" si="1"/>
        <v>43313</v>
      </c>
      <c r="K6" s="49">
        <f t="shared" si="1"/>
        <v>43344</v>
      </c>
      <c r="L6" s="49">
        <f t="shared" si="1"/>
        <v>43374</v>
      </c>
      <c r="M6" s="49">
        <f t="shared" si="1"/>
        <v>43405</v>
      </c>
      <c r="N6" s="49">
        <f t="shared" si="1"/>
        <v>43435</v>
      </c>
      <c r="O6" s="50" t="s">
        <v>37</v>
      </c>
    </row>
    <row r="7" spans="1:16" ht="22.5" x14ac:dyDescent="0.2">
      <c r="A7" s="9" t="s">
        <v>45</v>
      </c>
      <c r="B7" s="10"/>
      <c r="C7" s="26">
        <f>B52</f>
        <v>0</v>
      </c>
      <c r="D7" s="26">
        <f t="shared" ref="D7:N7" si="2">C52</f>
        <v>528653</v>
      </c>
      <c r="E7" s="26">
        <f t="shared" si="2"/>
        <v>1057306</v>
      </c>
      <c r="F7" s="26">
        <f t="shared" si="2"/>
        <v>1585959</v>
      </c>
      <c r="G7" s="26">
        <f t="shared" si="2"/>
        <v>2114612</v>
      </c>
      <c r="H7" s="26">
        <f t="shared" si="2"/>
        <v>2643265</v>
      </c>
      <c r="I7" s="26">
        <f t="shared" si="2"/>
        <v>3171918</v>
      </c>
      <c r="J7" s="26">
        <f t="shared" si="2"/>
        <v>3700571</v>
      </c>
      <c r="K7" s="26">
        <f t="shared" si="2"/>
        <v>4229224</v>
      </c>
      <c r="L7" s="26">
        <f t="shared" si="2"/>
        <v>4757877</v>
      </c>
      <c r="M7" s="26">
        <f t="shared" si="2"/>
        <v>5286530</v>
      </c>
      <c r="N7" s="26">
        <f t="shared" si="2"/>
        <v>5815183</v>
      </c>
      <c r="O7" s="11"/>
    </row>
    <row r="8" spans="1:16" x14ac:dyDescent="0.2">
      <c r="A8" s="3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8"/>
    </row>
    <row r="9" spans="1:16" x14ac:dyDescent="0.2">
      <c r="A9" s="45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6" x14ac:dyDescent="0.2">
      <c r="A10" s="14" t="s">
        <v>48</v>
      </c>
      <c r="B10" s="11"/>
      <c r="C10" s="4">
        <v>350000</v>
      </c>
      <c r="D10" s="4">
        <v>350000</v>
      </c>
      <c r="E10" s="4">
        <v>350000</v>
      </c>
      <c r="F10" s="4">
        <v>350000</v>
      </c>
      <c r="G10" s="4">
        <v>350000</v>
      </c>
      <c r="H10" s="4">
        <v>350000</v>
      </c>
      <c r="I10" s="4">
        <v>350000</v>
      </c>
      <c r="J10" s="4">
        <v>350000</v>
      </c>
      <c r="K10" s="4">
        <v>350000</v>
      </c>
      <c r="L10" s="4">
        <v>350000</v>
      </c>
      <c r="M10" s="4">
        <v>350000</v>
      </c>
      <c r="N10" s="4">
        <v>350000</v>
      </c>
      <c r="O10" s="27">
        <f t="shared" ref="O10:O15" si="3">SUM(C10:N10)</f>
        <v>4200000</v>
      </c>
    </row>
    <row r="11" spans="1:16" x14ac:dyDescent="0.2">
      <c r="A11" s="14" t="s">
        <v>16</v>
      </c>
      <c r="B11" s="11"/>
      <c r="C11" s="4">
        <v>50000</v>
      </c>
      <c r="D11" s="4">
        <v>50000</v>
      </c>
      <c r="E11" s="4">
        <v>50000</v>
      </c>
      <c r="F11" s="4">
        <v>50000</v>
      </c>
      <c r="G11" s="4">
        <v>50000</v>
      </c>
      <c r="H11" s="4">
        <v>50000</v>
      </c>
      <c r="I11" s="4">
        <v>50000</v>
      </c>
      <c r="J11" s="4">
        <v>50000</v>
      </c>
      <c r="K11" s="4">
        <v>50000</v>
      </c>
      <c r="L11" s="4">
        <v>50000</v>
      </c>
      <c r="M11" s="4">
        <v>50000</v>
      </c>
      <c r="N11" s="4">
        <v>50000</v>
      </c>
      <c r="O11" s="27">
        <f t="shared" si="3"/>
        <v>600000</v>
      </c>
    </row>
    <row r="12" spans="1:16" x14ac:dyDescent="0.2">
      <c r="A12" s="14" t="s">
        <v>49</v>
      </c>
      <c r="B12" s="11"/>
      <c r="C12" s="15">
        <v>100000</v>
      </c>
      <c r="D12" s="15">
        <v>100000</v>
      </c>
      <c r="E12" s="15">
        <v>100000</v>
      </c>
      <c r="F12" s="15">
        <v>100000</v>
      </c>
      <c r="G12" s="15">
        <v>100000</v>
      </c>
      <c r="H12" s="15">
        <v>100000</v>
      </c>
      <c r="I12" s="15">
        <v>100000</v>
      </c>
      <c r="J12" s="15">
        <v>100000</v>
      </c>
      <c r="K12" s="15">
        <v>100000</v>
      </c>
      <c r="L12" s="15">
        <v>100000</v>
      </c>
      <c r="M12" s="15">
        <v>100000</v>
      </c>
      <c r="N12" s="15">
        <v>100000</v>
      </c>
      <c r="O12" s="27">
        <f t="shared" si="3"/>
        <v>1200000</v>
      </c>
    </row>
    <row r="13" spans="1:16" x14ac:dyDescent="0.2">
      <c r="A13" s="14" t="s">
        <v>15</v>
      </c>
      <c r="B13" s="11"/>
      <c r="C13" s="15">
        <v>50000</v>
      </c>
      <c r="D13" s="15">
        <v>50000</v>
      </c>
      <c r="E13" s="15">
        <v>50000</v>
      </c>
      <c r="F13" s="15">
        <v>50000</v>
      </c>
      <c r="G13" s="15">
        <v>50000</v>
      </c>
      <c r="H13" s="15">
        <v>50000</v>
      </c>
      <c r="I13" s="15">
        <v>50000</v>
      </c>
      <c r="J13" s="15">
        <v>50000</v>
      </c>
      <c r="K13" s="15">
        <v>50000</v>
      </c>
      <c r="L13" s="15">
        <v>50000</v>
      </c>
      <c r="M13" s="15">
        <v>50000</v>
      </c>
      <c r="N13" s="15">
        <v>50000</v>
      </c>
      <c r="O13" s="27">
        <f t="shared" si="3"/>
        <v>600000</v>
      </c>
    </row>
    <row r="14" spans="1:16" x14ac:dyDescent="0.2">
      <c r="A14" s="14" t="s">
        <v>11</v>
      </c>
      <c r="B14" s="11"/>
      <c r="C14" s="15">
        <v>20000</v>
      </c>
      <c r="D14" s="15">
        <v>20000</v>
      </c>
      <c r="E14" s="15">
        <v>20000</v>
      </c>
      <c r="F14" s="15">
        <v>20000</v>
      </c>
      <c r="G14" s="15">
        <v>20000</v>
      </c>
      <c r="H14" s="15">
        <v>20000</v>
      </c>
      <c r="I14" s="15">
        <v>20000</v>
      </c>
      <c r="J14" s="15">
        <v>20000</v>
      </c>
      <c r="K14" s="15">
        <v>20000</v>
      </c>
      <c r="L14" s="15">
        <v>20000</v>
      </c>
      <c r="M14" s="15">
        <v>20000</v>
      </c>
      <c r="N14" s="15">
        <v>20000</v>
      </c>
      <c r="O14" s="27">
        <f t="shared" si="3"/>
        <v>240000</v>
      </c>
    </row>
    <row r="15" spans="1:16" x14ac:dyDescent="0.2">
      <c r="A15" s="14" t="s">
        <v>12</v>
      </c>
      <c r="B15" s="11"/>
      <c r="C15" s="15">
        <v>150000</v>
      </c>
      <c r="D15" s="15">
        <v>150000</v>
      </c>
      <c r="E15" s="15">
        <v>150000</v>
      </c>
      <c r="F15" s="15">
        <v>150000</v>
      </c>
      <c r="G15" s="15">
        <v>150000</v>
      </c>
      <c r="H15" s="15">
        <v>150000</v>
      </c>
      <c r="I15" s="15">
        <v>150000</v>
      </c>
      <c r="J15" s="15">
        <v>150000</v>
      </c>
      <c r="K15" s="15">
        <v>150000</v>
      </c>
      <c r="L15" s="15">
        <v>150000</v>
      </c>
      <c r="M15" s="15">
        <v>150000</v>
      </c>
      <c r="N15" s="15">
        <v>150000</v>
      </c>
      <c r="O15" s="27">
        <f t="shared" si="3"/>
        <v>1800000</v>
      </c>
    </row>
    <row r="16" spans="1:16" x14ac:dyDescent="0.2">
      <c r="A16" s="16" t="s">
        <v>44</v>
      </c>
      <c r="B16" s="11"/>
      <c r="C16" s="28">
        <f>SUM(C10,C12:C15,(C11*-1))</f>
        <v>620000</v>
      </c>
      <c r="D16" s="28">
        <f t="shared" ref="D16:N16" si="4">SUM(D10,D12:D15,(D11*-1))</f>
        <v>620000</v>
      </c>
      <c r="E16" s="28">
        <f t="shared" si="4"/>
        <v>620000</v>
      </c>
      <c r="F16" s="28">
        <f t="shared" si="4"/>
        <v>620000</v>
      </c>
      <c r="G16" s="28">
        <f t="shared" si="4"/>
        <v>620000</v>
      </c>
      <c r="H16" s="28">
        <f t="shared" si="4"/>
        <v>620000</v>
      </c>
      <c r="I16" s="28">
        <f t="shared" si="4"/>
        <v>620000</v>
      </c>
      <c r="J16" s="28">
        <f t="shared" si="4"/>
        <v>620000</v>
      </c>
      <c r="K16" s="28">
        <f t="shared" si="4"/>
        <v>620000</v>
      </c>
      <c r="L16" s="28">
        <f t="shared" si="4"/>
        <v>620000</v>
      </c>
      <c r="M16" s="28">
        <f t="shared" si="4"/>
        <v>620000</v>
      </c>
      <c r="N16" s="28">
        <f t="shared" si="4"/>
        <v>620000</v>
      </c>
      <c r="O16" s="28">
        <f>SUM(O10:O15)</f>
        <v>8640000</v>
      </c>
    </row>
    <row r="17" spans="1:15" x14ac:dyDescent="0.2">
      <c r="A17" s="9" t="s">
        <v>50</v>
      </c>
      <c r="B17" s="29">
        <f>(B7+B16)</f>
        <v>0</v>
      </c>
      <c r="C17" s="29">
        <f t="shared" ref="C17:N17" si="5">(C7+C16)</f>
        <v>620000</v>
      </c>
      <c r="D17" s="29">
        <f t="shared" si="5"/>
        <v>1148653</v>
      </c>
      <c r="E17" s="29">
        <f t="shared" si="5"/>
        <v>1677306</v>
      </c>
      <c r="F17" s="29">
        <f t="shared" si="5"/>
        <v>2205959</v>
      </c>
      <c r="G17" s="29">
        <f t="shared" si="5"/>
        <v>2734612</v>
      </c>
      <c r="H17" s="29">
        <f t="shared" si="5"/>
        <v>3263265</v>
      </c>
      <c r="I17" s="29">
        <f t="shared" si="5"/>
        <v>3791918</v>
      </c>
      <c r="J17" s="29">
        <f t="shared" si="5"/>
        <v>4320571</v>
      </c>
      <c r="K17" s="29">
        <f t="shared" si="5"/>
        <v>4849224</v>
      </c>
      <c r="L17" s="29">
        <f t="shared" si="5"/>
        <v>5377877</v>
      </c>
      <c r="M17" s="29">
        <f t="shared" si="5"/>
        <v>5906530</v>
      </c>
      <c r="N17" s="29">
        <f t="shared" si="5"/>
        <v>6435183</v>
      </c>
      <c r="O17" s="11"/>
    </row>
    <row r="18" spans="1:15" s="8" customFormat="1" x14ac:dyDescent="0.2">
      <c r="A18" s="3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3"/>
    </row>
    <row r="19" spans="1:15" x14ac:dyDescent="0.2">
      <c r="A19" s="42" t="s">
        <v>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</row>
    <row r="20" spans="1:15" x14ac:dyDescent="0.2">
      <c r="A20" s="36" t="s">
        <v>2</v>
      </c>
      <c r="B20" s="11"/>
      <c r="C20" s="4">
        <v>100000</v>
      </c>
      <c r="D20" s="4">
        <v>100000</v>
      </c>
      <c r="E20" s="4">
        <v>100000</v>
      </c>
      <c r="F20" s="4">
        <v>100000</v>
      </c>
      <c r="G20" s="4">
        <v>100000</v>
      </c>
      <c r="H20" s="4">
        <v>100000</v>
      </c>
      <c r="I20" s="4">
        <v>100000</v>
      </c>
      <c r="J20" s="4">
        <v>100000</v>
      </c>
      <c r="K20" s="4">
        <v>100000</v>
      </c>
      <c r="L20" s="4">
        <v>100000</v>
      </c>
      <c r="M20" s="4">
        <v>100000</v>
      </c>
      <c r="N20" s="4">
        <v>100000</v>
      </c>
      <c r="O20" s="27">
        <f t="shared" ref="O20:O50" si="6">SUM(C20:N20)</f>
        <v>1200000</v>
      </c>
    </row>
    <row r="21" spans="1:15" x14ac:dyDescent="0.2">
      <c r="A21" s="36" t="s">
        <v>17</v>
      </c>
      <c r="B21" s="11"/>
      <c r="C21" s="4">
        <v>5000</v>
      </c>
      <c r="D21" s="4">
        <v>5000</v>
      </c>
      <c r="E21" s="4">
        <v>5000</v>
      </c>
      <c r="F21" s="4">
        <v>5000</v>
      </c>
      <c r="G21" s="4">
        <v>5000</v>
      </c>
      <c r="H21" s="4">
        <v>5000</v>
      </c>
      <c r="I21" s="4">
        <v>5000</v>
      </c>
      <c r="J21" s="4">
        <v>5000</v>
      </c>
      <c r="K21" s="4">
        <v>5000</v>
      </c>
      <c r="L21" s="4">
        <v>5000</v>
      </c>
      <c r="M21" s="4">
        <v>5000</v>
      </c>
      <c r="N21" s="4">
        <v>5000</v>
      </c>
      <c r="O21" s="27">
        <f t="shared" si="6"/>
        <v>60000</v>
      </c>
    </row>
    <row r="22" spans="1:15" x14ac:dyDescent="0.2">
      <c r="A22" s="36" t="s">
        <v>18</v>
      </c>
      <c r="B22" s="11"/>
      <c r="C22" s="4">
        <v>50000</v>
      </c>
      <c r="D22" s="4">
        <v>50000</v>
      </c>
      <c r="E22" s="4">
        <v>50000</v>
      </c>
      <c r="F22" s="4">
        <v>50000</v>
      </c>
      <c r="G22" s="4">
        <v>50000</v>
      </c>
      <c r="H22" s="4">
        <v>50000</v>
      </c>
      <c r="I22" s="4">
        <v>50000</v>
      </c>
      <c r="J22" s="4">
        <v>50000</v>
      </c>
      <c r="K22" s="4">
        <v>50000</v>
      </c>
      <c r="L22" s="4">
        <v>50000</v>
      </c>
      <c r="M22" s="4">
        <v>50000</v>
      </c>
      <c r="N22" s="4">
        <v>50000</v>
      </c>
      <c r="O22" s="27">
        <f t="shared" si="6"/>
        <v>600000</v>
      </c>
    </row>
    <row r="23" spans="1:15" x14ac:dyDescent="0.2">
      <c r="A23" s="36" t="s">
        <v>19</v>
      </c>
      <c r="B23" s="11"/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N23" s="4">
        <v>10000</v>
      </c>
      <c r="O23" s="27">
        <f t="shared" si="6"/>
        <v>120000</v>
      </c>
    </row>
    <row r="24" spans="1:15" x14ac:dyDescent="0.2">
      <c r="A24" s="36" t="s">
        <v>20</v>
      </c>
      <c r="B24" s="11"/>
      <c r="C24" s="4">
        <v>5000</v>
      </c>
      <c r="D24" s="4">
        <v>5000</v>
      </c>
      <c r="E24" s="4">
        <v>5000</v>
      </c>
      <c r="F24" s="4">
        <v>5000</v>
      </c>
      <c r="G24" s="4">
        <v>5000</v>
      </c>
      <c r="H24" s="4">
        <v>5000</v>
      </c>
      <c r="I24" s="4">
        <v>5000</v>
      </c>
      <c r="J24" s="4">
        <v>5000</v>
      </c>
      <c r="K24" s="4">
        <v>5000</v>
      </c>
      <c r="L24" s="4">
        <v>5000</v>
      </c>
      <c r="M24" s="4">
        <v>5000</v>
      </c>
      <c r="N24" s="4">
        <v>5000</v>
      </c>
      <c r="O24" s="27">
        <f t="shared" si="6"/>
        <v>60000</v>
      </c>
    </row>
    <row r="25" spans="1:15" x14ac:dyDescent="0.2">
      <c r="A25" s="37" t="s">
        <v>29</v>
      </c>
      <c r="B25" s="11"/>
      <c r="C25" s="4">
        <v>2500</v>
      </c>
      <c r="D25" s="4">
        <v>2500</v>
      </c>
      <c r="E25" s="4">
        <v>2500</v>
      </c>
      <c r="F25" s="4">
        <v>2500</v>
      </c>
      <c r="G25" s="4">
        <v>2500</v>
      </c>
      <c r="H25" s="4">
        <v>2500</v>
      </c>
      <c r="I25" s="4">
        <v>2500</v>
      </c>
      <c r="J25" s="4">
        <v>2500</v>
      </c>
      <c r="K25" s="4">
        <v>2500</v>
      </c>
      <c r="L25" s="4">
        <v>2500</v>
      </c>
      <c r="M25" s="4">
        <v>2500</v>
      </c>
      <c r="N25" s="4">
        <v>2500</v>
      </c>
      <c r="O25" s="27">
        <f t="shared" si="6"/>
        <v>30000</v>
      </c>
    </row>
    <row r="26" spans="1:15" x14ac:dyDescent="0.2">
      <c r="A26" s="36" t="s">
        <v>46</v>
      </c>
      <c r="B26" s="11"/>
      <c r="C26" s="4">
        <v>10000</v>
      </c>
      <c r="D26" s="4">
        <v>10000</v>
      </c>
      <c r="E26" s="4">
        <v>10000</v>
      </c>
      <c r="F26" s="4">
        <v>10000</v>
      </c>
      <c r="G26" s="4">
        <v>10000</v>
      </c>
      <c r="H26" s="4">
        <v>10000</v>
      </c>
      <c r="I26" s="4">
        <v>10000</v>
      </c>
      <c r="J26" s="4">
        <v>10000</v>
      </c>
      <c r="K26" s="4">
        <v>10000</v>
      </c>
      <c r="L26" s="4">
        <v>10000</v>
      </c>
      <c r="M26" s="4">
        <v>10000</v>
      </c>
      <c r="N26" s="4">
        <v>10000</v>
      </c>
      <c r="O26" s="27">
        <f t="shared" si="6"/>
        <v>120000</v>
      </c>
    </row>
    <row r="27" spans="1:15" x14ac:dyDescent="0.2">
      <c r="A27" s="36" t="s">
        <v>47</v>
      </c>
      <c r="B27" s="11"/>
      <c r="C27" s="15">
        <v>5000</v>
      </c>
      <c r="D27" s="15">
        <v>5000</v>
      </c>
      <c r="E27" s="15">
        <v>5000</v>
      </c>
      <c r="F27" s="15">
        <v>5000</v>
      </c>
      <c r="G27" s="15">
        <v>5000</v>
      </c>
      <c r="H27" s="15">
        <v>5000</v>
      </c>
      <c r="I27" s="15">
        <v>5000</v>
      </c>
      <c r="J27" s="15">
        <v>5000</v>
      </c>
      <c r="K27" s="15">
        <v>5000</v>
      </c>
      <c r="L27" s="15">
        <v>5000</v>
      </c>
      <c r="M27" s="15">
        <v>5000</v>
      </c>
      <c r="N27" s="15">
        <v>5000</v>
      </c>
      <c r="O27" s="27">
        <f t="shared" si="6"/>
        <v>60000</v>
      </c>
    </row>
    <row r="28" spans="1:15" x14ac:dyDescent="0.2">
      <c r="A28" s="36" t="s">
        <v>21</v>
      </c>
      <c r="B28" s="11"/>
      <c r="C28" s="15">
        <v>850</v>
      </c>
      <c r="D28" s="15">
        <v>850</v>
      </c>
      <c r="E28" s="15">
        <v>850</v>
      </c>
      <c r="F28" s="15">
        <v>850</v>
      </c>
      <c r="G28" s="15">
        <v>850</v>
      </c>
      <c r="H28" s="15">
        <v>850</v>
      </c>
      <c r="I28" s="15">
        <v>850</v>
      </c>
      <c r="J28" s="15">
        <v>850</v>
      </c>
      <c r="K28" s="15">
        <v>850</v>
      </c>
      <c r="L28" s="15">
        <v>850</v>
      </c>
      <c r="M28" s="15">
        <v>850</v>
      </c>
      <c r="N28" s="15">
        <v>850</v>
      </c>
      <c r="O28" s="27">
        <f t="shared" si="6"/>
        <v>10200</v>
      </c>
    </row>
    <row r="29" spans="1:15" x14ac:dyDescent="0.2">
      <c r="A29" s="36" t="s">
        <v>23</v>
      </c>
      <c r="B29" s="11"/>
      <c r="C29" s="15">
        <v>1000</v>
      </c>
      <c r="D29" s="15">
        <v>1000</v>
      </c>
      <c r="E29" s="15">
        <v>1000</v>
      </c>
      <c r="F29" s="15">
        <v>1000</v>
      </c>
      <c r="G29" s="15">
        <v>1000</v>
      </c>
      <c r="H29" s="15">
        <v>1000</v>
      </c>
      <c r="I29" s="15">
        <v>1000</v>
      </c>
      <c r="J29" s="15">
        <v>1000</v>
      </c>
      <c r="K29" s="15">
        <v>1000</v>
      </c>
      <c r="L29" s="15">
        <v>1000</v>
      </c>
      <c r="M29" s="15">
        <v>1000</v>
      </c>
      <c r="N29" s="15">
        <v>1000</v>
      </c>
      <c r="O29" s="27">
        <f t="shared" si="6"/>
        <v>12000</v>
      </c>
    </row>
    <row r="30" spans="1:15" x14ac:dyDescent="0.2">
      <c r="A30" s="36" t="s">
        <v>22</v>
      </c>
      <c r="B30" s="11"/>
      <c r="C30" s="15">
        <v>500</v>
      </c>
      <c r="D30" s="15">
        <v>500</v>
      </c>
      <c r="E30" s="15">
        <v>500</v>
      </c>
      <c r="F30" s="15">
        <v>500</v>
      </c>
      <c r="G30" s="15">
        <v>500</v>
      </c>
      <c r="H30" s="15">
        <v>500</v>
      </c>
      <c r="I30" s="15">
        <v>500</v>
      </c>
      <c r="J30" s="15">
        <v>500</v>
      </c>
      <c r="K30" s="15">
        <v>500</v>
      </c>
      <c r="L30" s="15">
        <v>500</v>
      </c>
      <c r="M30" s="15">
        <v>500</v>
      </c>
      <c r="N30" s="15">
        <v>500</v>
      </c>
      <c r="O30" s="27">
        <f t="shared" si="6"/>
        <v>6000</v>
      </c>
    </row>
    <row r="31" spans="1:15" x14ac:dyDescent="0.2">
      <c r="A31" s="36" t="s">
        <v>24</v>
      </c>
      <c r="B31" s="11"/>
      <c r="C31" s="15">
        <v>5000</v>
      </c>
      <c r="D31" s="15">
        <v>5000</v>
      </c>
      <c r="E31" s="15">
        <v>5000</v>
      </c>
      <c r="F31" s="15">
        <v>5000</v>
      </c>
      <c r="G31" s="15">
        <v>5000</v>
      </c>
      <c r="H31" s="15">
        <v>5000</v>
      </c>
      <c r="I31" s="15">
        <v>5000</v>
      </c>
      <c r="J31" s="15">
        <v>5000</v>
      </c>
      <c r="K31" s="15">
        <v>5000</v>
      </c>
      <c r="L31" s="15">
        <v>5000</v>
      </c>
      <c r="M31" s="15">
        <v>5000</v>
      </c>
      <c r="N31" s="15">
        <v>5000</v>
      </c>
      <c r="O31" s="27">
        <f t="shared" si="6"/>
        <v>60000</v>
      </c>
    </row>
    <row r="32" spans="1:15" x14ac:dyDescent="0.2">
      <c r="A32" s="36" t="s">
        <v>13</v>
      </c>
      <c r="B32" s="11"/>
      <c r="C32" s="15">
        <v>2500</v>
      </c>
      <c r="D32" s="15">
        <v>2500</v>
      </c>
      <c r="E32" s="15">
        <v>2500</v>
      </c>
      <c r="F32" s="15">
        <v>2500</v>
      </c>
      <c r="G32" s="15">
        <v>2500</v>
      </c>
      <c r="H32" s="15">
        <v>2500</v>
      </c>
      <c r="I32" s="15">
        <v>2500</v>
      </c>
      <c r="J32" s="15">
        <v>2500</v>
      </c>
      <c r="K32" s="15">
        <v>2500</v>
      </c>
      <c r="L32" s="15">
        <v>2500</v>
      </c>
      <c r="M32" s="15">
        <v>2500</v>
      </c>
      <c r="N32" s="15">
        <v>2500</v>
      </c>
      <c r="O32" s="27">
        <f t="shared" si="6"/>
        <v>30000</v>
      </c>
    </row>
    <row r="33" spans="1:15" x14ac:dyDescent="0.2">
      <c r="A33" s="36" t="s">
        <v>39</v>
      </c>
      <c r="B33" s="11"/>
      <c r="C33" s="15">
        <v>1000</v>
      </c>
      <c r="D33" s="15">
        <v>1000</v>
      </c>
      <c r="E33" s="15">
        <v>1000</v>
      </c>
      <c r="F33" s="15">
        <v>1000</v>
      </c>
      <c r="G33" s="15">
        <v>1000</v>
      </c>
      <c r="H33" s="15">
        <v>1000</v>
      </c>
      <c r="I33" s="15">
        <v>1000</v>
      </c>
      <c r="J33" s="15">
        <v>1000</v>
      </c>
      <c r="K33" s="15">
        <v>1000</v>
      </c>
      <c r="L33" s="15">
        <v>1000</v>
      </c>
      <c r="M33" s="15">
        <v>1000</v>
      </c>
      <c r="N33" s="15">
        <v>1000</v>
      </c>
      <c r="O33" s="27">
        <f t="shared" si="6"/>
        <v>12000</v>
      </c>
    </row>
    <row r="34" spans="1:15" x14ac:dyDescent="0.2">
      <c r="A34" s="36" t="s">
        <v>40</v>
      </c>
      <c r="B34" s="11"/>
      <c r="C34" s="15">
        <v>500</v>
      </c>
      <c r="D34" s="15">
        <v>500</v>
      </c>
      <c r="E34" s="15">
        <v>500</v>
      </c>
      <c r="F34" s="15">
        <v>500</v>
      </c>
      <c r="G34" s="15">
        <v>500</v>
      </c>
      <c r="H34" s="15">
        <v>500</v>
      </c>
      <c r="I34" s="15">
        <v>500</v>
      </c>
      <c r="J34" s="15">
        <v>500</v>
      </c>
      <c r="K34" s="15">
        <v>500</v>
      </c>
      <c r="L34" s="15">
        <v>500</v>
      </c>
      <c r="M34" s="15">
        <v>500</v>
      </c>
      <c r="N34" s="15">
        <v>500</v>
      </c>
      <c r="O34" s="27">
        <f t="shared" si="6"/>
        <v>6000</v>
      </c>
    </row>
    <row r="35" spans="1:15" x14ac:dyDescent="0.2">
      <c r="A35" s="36" t="s">
        <v>25</v>
      </c>
      <c r="B35" s="11"/>
      <c r="C35" s="15">
        <v>500</v>
      </c>
      <c r="D35" s="15">
        <v>500</v>
      </c>
      <c r="E35" s="15">
        <v>500</v>
      </c>
      <c r="F35" s="15">
        <v>500</v>
      </c>
      <c r="G35" s="15">
        <v>500</v>
      </c>
      <c r="H35" s="15">
        <v>500</v>
      </c>
      <c r="I35" s="15">
        <v>500</v>
      </c>
      <c r="J35" s="15">
        <v>500</v>
      </c>
      <c r="K35" s="15">
        <v>500</v>
      </c>
      <c r="L35" s="15">
        <v>500</v>
      </c>
      <c r="M35" s="15">
        <v>500</v>
      </c>
      <c r="N35" s="15">
        <v>500</v>
      </c>
      <c r="O35" s="27">
        <f t="shared" si="6"/>
        <v>6000</v>
      </c>
    </row>
    <row r="36" spans="1:15" x14ac:dyDescent="0.2">
      <c r="A36" s="36" t="s">
        <v>26</v>
      </c>
      <c r="B36" s="11"/>
      <c r="C36" s="15">
        <v>345</v>
      </c>
      <c r="D36" s="15">
        <v>345</v>
      </c>
      <c r="E36" s="15">
        <v>345</v>
      </c>
      <c r="F36" s="15">
        <v>345</v>
      </c>
      <c r="G36" s="15">
        <v>345</v>
      </c>
      <c r="H36" s="15">
        <v>345</v>
      </c>
      <c r="I36" s="15">
        <v>345</v>
      </c>
      <c r="J36" s="15">
        <v>345</v>
      </c>
      <c r="K36" s="15">
        <v>345</v>
      </c>
      <c r="L36" s="15">
        <v>345</v>
      </c>
      <c r="M36" s="15">
        <v>345</v>
      </c>
      <c r="N36" s="15">
        <v>345</v>
      </c>
      <c r="O36" s="27">
        <f t="shared" si="6"/>
        <v>4140</v>
      </c>
    </row>
    <row r="37" spans="1:15" x14ac:dyDescent="0.2">
      <c r="A37" s="36" t="s">
        <v>27</v>
      </c>
      <c r="B37" s="11"/>
      <c r="C37" s="15">
        <v>4500</v>
      </c>
      <c r="D37" s="15">
        <v>4500</v>
      </c>
      <c r="E37" s="15">
        <v>4500</v>
      </c>
      <c r="F37" s="15">
        <v>4500</v>
      </c>
      <c r="G37" s="15">
        <v>4500</v>
      </c>
      <c r="H37" s="15">
        <v>4500</v>
      </c>
      <c r="I37" s="15">
        <v>4500</v>
      </c>
      <c r="J37" s="15">
        <v>4500</v>
      </c>
      <c r="K37" s="15">
        <v>4500</v>
      </c>
      <c r="L37" s="15">
        <v>4500</v>
      </c>
      <c r="M37" s="15">
        <v>4500</v>
      </c>
      <c r="N37" s="15">
        <v>4500</v>
      </c>
      <c r="O37" s="27">
        <f t="shared" si="6"/>
        <v>54000</v>
      </c>
    </row>
    <row r="38" spans="1:15" x14ac:dyDescent="0.2">
      <c r="A38" s="36" t="s">
        <v>28</v>
      </c>
      <c r="B38" s="11"/>
      <c r="C38" s="15">
        <v>1250</v>
      </c>
      <c r="D38" s="15">
        <v>1250</v>
      </c>
      <c r="E38" s="15">
        <v>1250</v>
      </c>
      <c r="F38" s="15">
        <v>1250</v>
      </c>
      <c r="G38" s="15">
        <v>1250</v>
      </c>
      <c r="H38" s="15">
        <v>1250</v>
      </c>
      <c r="I38" s="15">
        <v>1250</v>
      </c>
      <c r="J38" s="15">
        <v>1250</v>
      </c>
      <c r="K38" s="15">
        <v>1250</v>
      </c>
      <c r="L38" s="15">
        <v>1250</v>
      </c>
      <c r="M38" s="15">
        <v>1250</v>
      </c>
      <c r="N38" s="15">
        <v>1250</v>
      </c>
      <c r="O38" s="27">
        <f t="shared" si="6"/>
        <v>15000</v>
      </c>
    </row>
    <row r="39" spans="1:15" x14ac:dyDescent="0.2">
      <c r="A39" s="36" t="s">
        <v>3</v>
      </c>
      <c r="B39" s="11"/>
      <c r="C39" s="15">
        <v>5000</v>
      </c>
      <c r="D39" s="15">
        <v>5000</v>
      </c>
      <c r="E39" s="15">
        <v>5000</v>
      </c>
      <c r="F39" s="15">
        <v>5000</v>
      </c>
      <c r="G39" s="15">
        <v>5000</v>
      </c>
      <c r="H39" s="15">
        <v>5000</v>
      </c>
      <c r="I39" s="15">
        <v>5000</v>
      </c>
      <c r="J39" s="15">
        <v>5000</v>
      </c>
      <c r="K39" s="15">
        <v>5000</v>
      </c>
      <c r="L39" s="15">
        <v>5000</v>
      </c>
      <c r="M39" s="15">
        <v>5000</v>
      </c>
      <c r="N39" s="15">
        <v>5000</v>
      </c>
      <c r="O39" s="27">
        <f t="shared" si="6"/>
        <v>60000</v>
      </c>
    </row>
    <row r="40" spans="1:15" x14ac:dyDescent="0.2">
      <c r="A40" s="18" t="s">
        <v>38</v>
      </c>
      <c r="B40" s="11"/>
      <c r="C40" s="15">
        <v>546</v>
      </c>
      <c r="D40" s="15">
        <v>546</v>
      </c>
      <c r="E40" s="15">
        <v>546</v>
      </c>
      <c r="F40" s="15">
        <v>546</v>
      </c>
      <c r="G40" s="15">
        <v>546</v>
      </c>
      <c r="H40" s="15">
        <v>546</v>
      </c>
      <c r="I40" s="15">
        <v>546</v>
      </c>
      <c r="J40" s="15">
        <v>546</v>
      </c>
      <c r="K40" s="15">
        <v>546</v>
      </c>
      <c r="L40" s="15">
        <v>546</v>
      </c>
      <c r="M40" s="15">
        <v>546</v>
      </c>
      <c r="N40" s="15">
        <v>546</v>
      </c>
      <c r="O40" s="27">
        <f t="shared" si="6"/>
        <v>6552</v>
      </c>
    </row>
    <row r="41" spans="1:15" x14ac:dyDescent="0.2">
      <c r="A41" s="19" t="s">
        <v>30</v>
      </c>
      <c r="B41" s="11"/>
      <c r="C41" s="15">
        <v>356</v>
      </c>
      <c r="D41" s="15">
        <v>356</v>
      </c>
      <c r="E41" s="15">
        <v>356</v>
      </c>
      <c r="F41" s="15">
        <v>356</v>
      </c>
      <c r="G41" s="15">
        <v>356</v>
      </c>
      <c r="H41" s="15">
        <v>356</v>
      </c>
      <c r="I41" s="15">
        <v>356</v>
      </c>
      <c r="J41" s="15">
        <v>356</v>
      </c>
      <c r="K41" s="15">
        <v>356</v>
      </c>
      <c r="L41" s="15">
        <v>356</v>
      </c>
      <c r="M41" s="15">
        <v>356</v>
      </c>
      <c r="N41" s="15">
        <v>356</v>
      </c>
      <c r="O41" s="27">
        <f t="shared" si="6"/>
        <v>4272</v>
      </c>
    </row>
    <row r="42" spans="1:15" x14ac:dyDescent="0.2">
      <c r="A42" s="19" t="s">
        <v>30</v>
      </c>
      <c r="B42" s="1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27">
        <f t="shared" si="6"/>
        <v>0</v>
      </c>
    </row>
    <row r="43" spans="1:15" x14ac:dyDescent="0.2">
      <c r="A43" s="19" t="s">
        <v>30</v>
      </c>
      <c r="B43" s="1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27">
        <f t="shared" si="6"/>
        <v>0</v>
      </c>
    </row>
    <row r="44" spans="1:15" x14ac:dyDescent="0.2">
      <c r="A44" s="19" t="s">
        <v>4</v>
      </c>
      <c r="B44" s="11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27">
        <f t="shared" si="6"/>
        <v>0</v>
      </c>
    </row>
    <row r="45" spans="1:15" x14ac:dyDescent="0.2">
      <c r="A45" s="16" t="s">
        <v>5</v>
      </c>
      <c r="B45" s="11"/>
      <c r="C45" s="28">
        <f t="shared" ref="C45:N45" si="7">SUM(C20:C44)</f>
        <v>211347</v>
      </c>
      <c r="D45" s="28">
        <f t="shared" si="7"/>
        <v>211347</v>
      </c>
      <c r="E45" s="28">
        <f t="shared" si="7"/>
        <v>211347</v>
      </c>
      <c r="F45" s="28">
        <f t="shared" si="7"/>
        <v>211347</v>
      </c>
      <c r="G45" s="28">
        <f t="shared" si="7"/>
        <v>211347</v>
      </c>
      <c r="H45" s="28">
        <f t="shared" si="7"/>
        <v>211347</v>
      </c>
      <c r="I45" s="28">
        <f t="shared" si="7"/>
        <v>211347</v>
      </c>
      <c r="J45" s="28">
        <f t="shared" si="7"/>
        <v>211347</v>
      </c>
      <c r="K45" s="28">
        <f t="shared" si="7"/>
        <v>211347</v>
      </c>
      <c r="L45" s="28">
        <f t="shared" si="7"/>
        <v>211347</v>
      </c>
      <c r="M45" s="28">
        <f t="shared" si="7"/>
        <v>211347</v>
      </c>
      <c r="N45" s="28">
        <f t="shared" si="7"/>
        <v>211347</v>
      </c>
      <c r="O45" s="28">
        <f t="shared" si="6"/>
        <v>2536164</v>
      </c>
    </row>
    <row r="46" spans="1:15" x14ac:dyDescent="0.2">
      <c r="A46" s="19" t="s">
        <v>6</v>
      </c>
      <c r="B46" s="11"/>
      <c r="C46" s="15">
        <v>50000</v>
      </c>
      <c r="D46" s="15">
        <v>50000</v>
      </c>
      <c r="E46" s="15">
        <v>50000</v>
      </c>
      <c r="F46" s="15">
        <v>50000</v>
      </c>
      <c r="G46" s="15">
        <v>50000</v>
      </c>
      <c r="H46" s="15">
        <v>50000</v>
      </c>
      <c r="I46" s="15">
        <v>50000</v>
      </c>
      <c r="J46" s="15">
        <v>50000</v>
      </c>
      <c r="K46" s="15">
        <v>50000</v>
      </c>
      <c r="L46" s="15">
        <v>50000</v>
      </c>
      <c r="M46" s="15">
        <v>50000</v>
      </c>
      <c r="N46" s="15">
        <v>50000</v>
      </c>
      <c r="O46" s="27">
        <f t="shared" si="6"/>
        <v>600000</v>
      </c>
    </row>
    <row r="47" spans="1:15" x14ac:dyDescent="0.2">
      <c r="A47" s="19" t="s">
        <v>43</v>
      </c>
      <c r="B47" s="11"/>
      <c r="C47" s="15">
        <v>50000</v>
      </c>
      <c r="D47" s="15">
        <v>50000</v>
      </c>
      <c r="E47" s="15">
        <v>50000</v>
      </c>
      <c r="F47" s="15">
        <v>50000</v>
      </c>
      <c r="G47" s="15">
        <v>50000</v>
      </c>
      <c r="H47" s="15">
        <v>50000</v>
      </c>
      <c r="I47" s="15">
        <v>50000</v>
      </c>
      <c r="J47" s="15">
        <v>50000</v>
      </c>
      <c r="K47" s="15">
        <v>50000</v>
      </c>
      <c r="L47" s="15">
        <v>50000</v>
      </c>
      <c r="M47" s="15">
        <v>50000</v>
      </c>
      <c r="N47" s="15">
        <v>50000</v>
      </c>
      <c r="O47" s="27">
        <f t="shared" si="6"/>
        <v>600000</v>
      </c>
    </row>
    <row r="48" spans="1:15" x14ac:dyDescent="0.2">
      <c r="A48" s="19" t="s">
        <v>7</v>
      </c>
      <c r="B48" s="11"/>
      <c r="C48" s="15">
        <v>20000</v>
      </c>
      <c r="D48" s="15">
        <v>20000</v>
      </c>
      <c r="E48" s="15">
        <v>20000</v>
      </c>
      <c r="F48" s="15">
        <v>20000</v>
      </c>
      <c r="G48" s="15">
        <v>20000</v>
      </c>
      <c r="H48" s="15">
        <v>20000</v>
      </c>
      <c r="I48" s="15">
        <v>20000</v>
      </c>
      <c r="J48" s="15">
        <v>20000</v>
      </c>
      <c r="K48" s="15">
        <v>20000</v>
      </c>
      <c r="L48" s="15">
        <v>20000</v>
      </c>
      <c r="M48" s="15">
        <v>20000</v>
      </c>
      <c r="N48" s="15">
        <v>20000</v>
      </c>
      <c r="O48" s="27">
        <f t="shared" si="6"/>
        <v>240000</v>
      </c>
    </row>
    <row r="49" spans="1:15" x14ac:dyDescent="0.2">
      <c r="A49" s="19" t="s">
        <v>41</v>
      </c>
      <c r="B49" s="11"/>
      <c r="C49" s="15">
        <v>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27">
        <f t="shared" si="6"/>
        <v>0</v>
      </c>
    </row>
    <row r="50" spans="1:15" x14ac:dyDescent="0.2">
      <c r="A50" s="19" t="s">
        <v>42</v>
      </c>
      <c r="B50" s="11"/>
      <c r="C50" s="15">
        <v>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27">
        <f t="shared" si="6"/>
        <v>0</v>
      </c>
    </row>
    <row r="51" spans="1:15" x14ac:dyDescent="0.2">
      <c r="A51" s="16" t="s">
        <v>8</v>
      </c>
      <c r="B51" s="11"/>
      <c r="C51" s="28">
        <f>C45-SUM(C46:C50)</f>
        <v>91347</v>
      </c>
      <c r="D51" s="28">
        <f t="shared" ref="D51:N51" si="8">D45-SUM(D46:D50)</f>
        <v>91347</v>
      </c>
      <c r="E51" s="28">
        <f t="shared" si="8"/>
        <v>91347</v>
      </c>
      <c r="F51" s="28">
        <f t="shared" si="8"/>
        <v>91347</v>
      </c>
      <c r="G51" s="28">
        <f t="shared" si="8"/>
        <v>91347</v>
      </c>
      <c r="H51" s="28">
        <f t="shared" si="8"/>
        <v>91347</v>
      </c>
      <c r="I51" s="28">
        <f t="shared" si="8"/>
        <v>91347</v>
      </c>
      <c r="J51" s="28">
        <f t="shared" si="8"/>
        <v>91347</v>
      </c>
      <c r="K51" s="28">
        <f t="shared" si="8"/>
        <v>91347</v>
      </c>
      <c r="L51" s="28">
        <f t="shared" si="8"/>
        <v>91347</v>
      </c>
      <c r="M51" s="28">
        <f t="shared" si="8"/>
        <v>91347</v>
      </c>
      <c r="N51" s="28">
        <f t="shared" si="8"/>
        <v>91347</v>
      </c>
      <c r="O51" s="28">
        <f>SUM(O45:O50)</f>
        <v>3976164</v>
      </c>
    </row>
    <row r="52" spans="1:15" x14ac:dyDescent="0.2">
      <c r="A52" s="16" t="s">
        <v>51</v>
      </c>
      <c r="B52" s="29">
        <f t="shared" ref="B52:N52" si="9">(B17-B51)</f>
        <v>0</v>
      </c>
      <c r="C52" s="29">
        <f t="shared" si="9"/>
        <v>528653</v>
      </c>
      <c r="D52" s="29">
        <f t="shared" si="9"/>
        <v>1057306</v>
      </c>
      <c r="E52" s="29">
        <f t="shared" si="9"/>
        <v>1585959</v>
      </c>
      <c r="F52" s="29">
        <f t="shared" si="9"/>
        <v>2114612</v>
      </c>
      <c r="G52" s="29">
        <f t="shared" si="9"/>
        <v>2643265</v>
      </c>
      <c r="H52" s="29">
        <f t="shared" si="9"/>
        <v>3171918</v>
      </c>
      <c r="I52" s="29">
        <f t="shared" si="9"/>
        <v>3700571</v>
      </c>
      <c r="J52" s="29">
        <f t="shared" si="9"/>
        <v>4229224</v>
      </c>
      <c r="K52" s="29">
        <f t="shared" si="9"/>
        <v>4757877</v>
      </c>
      <c r="L52" s="29">
        <f t="shared" si="9"/>
        <v>5286530</v>
      </c>
      <c r="M52" s="29">
        <f t="shared" si="9"/>
        <v>5815183</v>
      </c>
      <c r="N52" s="29">
        <f t="shared" si="9"/>
        <v>6343836</v>
      </c>
      <c r="O52" s="11"/>
    </row>
    <row r="53" spans="1:15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">
      <c r="A54" s="39" t="s">
        <v>31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1"/>
    </row>
    <row r="55" spans="1:15" x14ac:dyDescent="0.2">
      <c r="A55" s="22" t="s">
        <v>35</v>
      </c>
      <c r="B55" s="30"/>
      <c r="C55" s="4">
        <v>350000</v>
      </c>
      <c r="D55" s="4">
        <v>350000</v>
      </c>
      <c r="E55" s="4">
        <v>350000</v>
      </c>
      <c r="F55" s="4">
        <v>350000</v>
      </c>
      <c r="G55" s="4">
        <v>350000</v>
      </c>
      <c r="H55" s="4">
        <v>350000</v>
      </c>
      <c r="I55" s="4">
        <v>350000</v>
      </c>
      <c r="J55" s="4">
        <v>350000</v>
      </c>
      <c r="K55" s="4">
        <v>350000</v>
      </c>
      <c r="L55" s="4">
        <v>350000</v>
      </c>
      <c r="M55" s="4">
        <v>350000</v>
      </c>
      <c r="N55" s="4">
        <v>350000</v>
      </c>
      <c r="O55" s="32"/>
    </row>
    <row r="56" spans="1:15" x14ac:dyDescent="0.2">
      <c r="A56" s="19" t="s">
        <v>52</v>
      </c>
      <c r="B56" s="15"/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33"/>
    </row>
    <row r="57" spans="1:15" x14ac:dyDescent="0.2">
      <c r="A57" s="19" t="s">
        <v>33</v>
      </c>
      <c r="B57" s="15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33"/>
    </row>
    <row r="58" spans="1:15" x14ac:dyDescent="0.2">
      <c r="A58" s="19" t="s">
        <v>34</v>
      </c>
      <c r="B58" s="15"/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33"/>
    </row>
    <row r="59" spans="1:15" x14ac:dyDescent="0.2">
      <c r="A59" s="19" t="s">
        <v>53</v>
      </c>
      <c r="B59" s="15"/>
      <c r="C59" s="15">
        <v>45000</v>
      </c>
      <c r="D59" s="15">
        <v>45000</v>
      </c>
      <c r="E59" s="15">
        <v>45000</v>
      </c>
      <c r="F59" s="15">
        <v>45000</v>
      </c>
      <c r="G59" s="15">
        <v>45000</v>
      </c>
      <c r="H59" s="15">
        <v>45000</v>
      </c>
      <c r="I59" s="15">
        <v>45000</v>
      </c>
      <c r="J59" s="15">
        <v>45000</v>
      </c>
      <c r="K59" s="15">
        <v>45000</v>
      </c>
      <c r="L59" s="15">
        <v>45000</v>
      </c>
      <c r="M59" s="15">
        <v>45000</v>
      </c>
      <c r="N59" s="15">
        <v>45000</v>
      </c>
      <c r="O59" s="33"/>
    </row>
    <row r="60" spans="1:15" x14ac:dyDescent="0.2">
      <c r="A60" s="19" t="s">
        <v>9</v>
      </c>
      <c r="B60" s="3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33"/>
    </row>
  </sheetData>
  <sheetProtection insertColumns="0" insertRows="0"/>
  <mergeCells count="2">
    <mergeCell ref="A1:O1"/>
    <mergeCell ref="A2:O2"/>
  </mergeCells>
  <phoneticPr fontId="0" type="noConversion"/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sqref="O7:O9 C37:N50 B5 B7:B15 O4:O5 C4:N6 B18:B50 C12:N15 C8:N10 C27:N35 C18:N23 C25:N25 B53:N60">
      <formula1>-10000000</formula1>
      <formula2>10000000</formula2>
    </dataValidation>
    <dataValidation type="decimal" operator="lessThanOrEqual" allowBlank="1" showInputMessage="1" showErrorMessage="1" error="Please enter a number greater than zero." sqref="B4 O10:O15 O18:O50 O53:O60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sqref="B16:O17 B51:O52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qref="C7:N7">
      <formula1>10000000</formula1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insurance expense such as liability and fire insurance. " sqref="C24:N24">
      <formula1>-10000000</formula1>
      <formula2>10000000</formula2>
    </dataValidation>
  </dataValidations>
  <printOptions horizontalCentered="1"/>
  <pageMargins left="0" right="0" top="0.5" bottom="0.25" header="0" footer="0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37:D38"/>
  <sheetViews>
    <sheetView showGridLines="0" workbookViewId="0">
      <selection activeCell="B2" sqref="B2"/>
    </sheetView>
  </sheetViews>
  <sheetFormatPr defaultRowHeight="11.25" x14ac:dyDescent="0.2"/>
  <cols>
    <col min="1" max="1" width="9.33203125" style="12"/>
    <col min="2" max="2" width="30.1640625" style="12" bestFit="1" customWidth="1"/>
    <col min="3" max="3" width="9.33203125" style="12"/>
    <col min="4" max="4" width="13.33203125" style="12" bestFit="1" customWidth="1"/>
    <col min="5" max="16384" width="9.33203125" style="12"/>
  </cols>
  <sheetData>
    <row r="37" spans="2:4" ht="12.75" x14ac:dyDescent="0.2">
      <c r="B37" s="24" t="s">
        <v>36</v>
      </c>
      <c r="D37" s="34">
        <f>[0]!Cash_minimum</f>
        <v>0</v>
      </c>
    </row>
    <row r="38" spans="2:4" ht="12.75" x14ac:dyDescent="0.2">
      <c r="B38" s="2"/>
      <c r="C38" s="35"/>
    </row>
  </sheetData>
  <phoneticPr fontId="2" type="noConversion"/>
  <pageMargins left="0.75" right="0.75" top="1" bottom="1" header="0.5" footer="0.5"/>
  <headerFooter alignWithMargins="0"/>
  <drawing r:id="rId1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86BD1AC-26C3-4646-A35C-C1C47790E4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Cash Flow</vt:lpstr>
      <vt:lpstr>Cash Flow Chart</vt:lpstr>
      <vt:lpstr>Cash_beginning</vt:lpstr>
      <vt:lpstr>Cash_minimum</vt:lpstr>
      <vt:lpstr>Company_name</vt:lpstr>
      <vt:lpstr>'Cash Flow'!Print_Titles</vt:lpstr>
      <vt:lpstr>Start_date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