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0500" windowHeight="7160" activeTab="3"/>
  </bookViews>
  <sheets>
    <sheet name="Answer Report 1" sheetId="4" r:id="rId1"/>
    <sheet name="Sensitivity Report 1" sheetId="5" r:id="rId2"/>
    <sheet name="Limits Report 1" sheetId="6" r:id="rId3"/>
    <sheet name="LP Problem" sheetId="3" r:id="rId4"/>
  </sheets>
  <definedNames>
    <definedName name="solver_adj" localSheetId="3" hidden="1">'LP Problem'!$B$9:$G$9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'LP Problem'!$B$22</definedName>
    <definedName name="solver_lhs2" localSheetId="3" hidden="1">'LP Problem'!$B$23</definedName>
    <definedName name="solver_lhs3" localSheetId="3" hidden="1">'LP Problem'!$B$24</definedName>
    <definedName name="solver_lhs4" localSheetId="3" hidden="1">'LP Problem'!#REF!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3</definedName>
    <definedName name="solver_nwt" localSheetId="3" hidden="1">1</definedName>
    <definedName name="solver_opt" localSheetId="3" hidden="1">'LP Problem'!$I$9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1</definedName>
    <definedName name="solver_rel3" localSheetId="3" hidden="1">1</definedName>
    <definedName name="solver_rel4" localSheetId="3" hidden="1">4</definedName>
    <definedName name="solver_rhs1" localSheetId="3" hidden="1">'LP Problem'!$H$22</definedName>
    <definedName name="solver_rhs2" localSheetId="3" hidden="1">'LP Problem'!$H$24</definedName>
    <definedName name="solver_rhs3" localSheetId="3" hidden="1">'LP Problem'!$H$24</definedName>
    <definedName name="solver_rhs4" localSheetId="3" hidden="1">integer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2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E10" i="3"/>
  <c r="F10" i="3"/>
  <c r="G10" i="3"/>
  <c r="I9" i="3"/>
  <c r="I10" i="3"/>
  <c r="C10" i="3"/>
  <c r="B10" i="3"/>
  <c r="H23" i="3"/>
  <c r="H24" i="3"/>
  <c r="H22" i="3"/>
  <c r="B24" i="3"/>
  <c r="B23" i="3"/>
  <c r="B22" i="3"/>
  <c r="D30" i="3"/>
  <c r="D31" i="3"/>
  <c r="D32" i="3"/>
  <c r="D33" i="3"/>
  <c r="D34" i="3"/>
  <c r="D29" i="3"/>
</calcChain>
</file>

<file path=xl/sharedStrings.xml><?xml version="1.0" encoding="utf-8"?>
<sst xmlns="http://schemas.openxmlformats.org/spreadsheetml/2006/main" count="177" uniqueCount="100">
  <si>
    <t>Constraints</t>
  </si>
  <si>
    <t>&lt;=</t>
  </si>
  <si>
    <t xml:space="preserve">The director of advertising for a retial chain is considering how to allocate her $200,000 budget for television advertising </t>
  </si>
  <si>
    <t xml:space="preserve">1. What is the most effective ad purchase ignoring the fact </t>
  </si>
  <si>
    <t>among four programs (A,B,C,D) on three channels (1,2,3). Market research studeies have shown that the chain's customers</t>
  </si>
  <si>
    <t>that the number of ads on any one program must be an integer?</t>
  </si>
  <si>
    <t xml:space="preserve">can be broken down into two groups: "High End Achievers" and "Aspiring Acheivers." High-end Acievers spend twice as </t>
  </si>
  <si>
    <t>2. Include an integer constraint on the number of ads and re-solve</t>
  </si>
  <si>
    <r>
      <rPr>
        <b/>
        <sz val="11"/>
        <color theme="1"/>
        <rFont val="Calibri"/>
        <family val="2"/>
        <scheme val="minor"/>
      </rPr>
      <t>much in the store as do Aspiring Achievers.</t>
    </r>
    <r>
      <rPr>
        <sz val="11"/>
        <color theme="1"/>
        <rFont val="Calibri"/>
        <family val="2"/>
        <scheme val="minor"/>
      </rPr>
      <t xml:space="preserve"> The director wants to maximise the total in-store spending potential of the </t>
    </r>
  </si>
  <si>
    <t>3. Compare the two solutions</t>
  </si>
  <si>
    <t xml:space="preserve">audience but must have at least three ads on each program, and cannot spend more than 50% of the budget on any one </t>
  </si>
  <si>
    <t>channel. The Audience by program and the ad costs are:</t>
  </si>
  <si>
    <t>Int Modem</t>
  </si>
  <si>
    <t>Ext Modem</t>
  </si>
  <si>
    <t>Circuit Bd</t>
  </si>
  <si>
    <t>DVD Drive</t>
  </si>
  <si>
    <t>HDD</t>
  </si>
  <si>
    <t>Device 1</t>
  </si>
  <si>
    <t>Device 2</t>
  </si>
  <si>
    <t>Device 3</t>
  </si>
  <si>
    <t>Time (min)</t>
  </si>
  <si>
    <t>Revenue per unit sold $</t>
  </si>
  <si>
    <t>Cost per unit $</t>
  </si>
  <si>
    <t>Memory Bd</t>
  </si>
  <si>
    <t>Int Modem (X1)</t>
  </si>
  <si>
    <t>Ext Modem (X2)</t>
  </si>
  <si>
    <t>Circuit Bd (X3)</t>
  </si>
  <si>
    <t>DVD Drive (X4)</t>
  </si>
  <si>
    <t>HDD (X5)</t>
  </si>
  <si>
    <t>Memory (X6)</t>
  </si>
  <si>
    <t>Calculated Profit $</t>
  </si>
  <si>
    <t>Objective: maximise profit</t>
  </si>
  <si>
    <t>Profit = Material Profit - Labor Costs</t>
  </si>
  <si>
    <t>Labor Cost ($ per hour)</t>
  </si>
  <si>
    <t xml:space="preserve">Profit  =   165X1 + 95X2 + 140X3 + 85X4 + 260X5 + 200X6 - 15/60 * (7X1 + 3X2 + 12X3 + 6X4 + 18X5 + 17X6 ) </t>
  </si>
  <si>
    <t>- 12/60 * (2X1 + 5X2 + 3X3 + 2X4 + 15X5 + 17X6 ) - 18/60 * (5X1 + 1X2 + 3X3 + 2X4 + 9X5 + 2X6 )</t>
  </si>
  <si>
    <t>Max Hours</t>
  </si>
  <si>
    <t>Constraints: Hours per testing device</t>
  </si>
  <si>
    <t>Solution</t>
  </si>
  <si>
    <t>Maximise</t>
  </si>
  <si>
    <t>Microsoft Excel 15.0 Answer Report</t>
  </si>
  <si>
    <t>Worksheet: [week 5 team.xlsx]7.3 (2)</t>
  </si>
  <si>
    <t>Report Created: 1/30/2017 4:54:14 PM</t>
  </si>
  <si>
    <t>Result: Solver found a solution.  All Constraints and optimality conditions are satisfied.</t>
  </si>
  <si>
    <t>Solver Engine</t>
  </si>
  <si>
    <t>Engine: GRG Nonlinear</t>
  </si>
  <si>
    <t>Solution Time: 0 Seconds.</t>
  </si>
  <si>
    <t>Iterations: 0 Subproblems: 0</t>
  </si>
  <si>
    <t>Solver Options</t>
  </si>
  <si>
    <t>Max Time Unlimited,  Iterations Unlimited, Precision 0.000001, Use Automatic Scaling</t>
  </si>
  <si>
    <t xml:space="preserve"> Convergence 0.0001, Population Size 100, Random Seed 0, Derivatives Forward, Require Bounds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</si>
  <si>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</si>
  <si>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</si>
  <si>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</si>
  <si>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</si>
  <si>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</si>
  <si>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</si>
  <si>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</si>
  <si>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</si>
  <si>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</si>
  <si>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</si>
  <si>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</si>
  <si>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</si>
  <si>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$I$9</t>
  </si>
  <si>
    <t>$B$9</t>
  </si>
  <si>
    <t>Solution Int Modem (X1)</t>
  </si>
  <si>
    <t>Contin</t>
  </si>
  <si>
    <t>$C$9</t>
  </si>
  <si>
    <t>Solution Ext Modem (X2)</t>
  </si>
  <si>
    <t>$D$9</t>
  </si>
  <si>
    <t>Solution Circuit Bd (X3)</t>
  </si>
  <si>
    <t>$E$9</t>
  </si>
  <si>
    <t>Solution DVD Drive (X4)</t>
  </si>
  <si>
    <t>$F$9</t>
  </si>
  <si>
    <t>Solution HDD (X5)</t>
  </si>
  <si>
    <t>$G$9</t>
  </si>
  <si>
    <t>Solution Memory (X6)</t>
  </si>
  <si>
    <t>$B$22</t>
  </si>
  <si>
    <t>$B$22&lt;=$H$22</t>
  </si>
  <si>
    <t>Not Binding</t>
  </si>
  <si>
    <t>$B$23</t>
  </si>
  <si>
    <t>$B$23&lt;=$H$24</t>
  </si>
  <si>
    <t>Binding</t>
  </si>
  <si>
    <t>$B$24</t>
  </si>
  <si>
    <t>$B$24&lt;=$H$24</t>
  </si>
  <si>
    <t>$B$9:$G$9</t>
  </si>
  <si>
    <t>Microsoft Excel 15.0 Sensitivity Report</t>
  </si>
  <si>
    <t>Final</t>
  </si>
  <si>
    <t>Value</t>
  </si>
  <si>
    <t>Reduced</t>
  </si>
  <si>
    <t>Gradient</t>
  </si>
  <si>
    <t>Lagrange</t>
  </si>
  <si>
    <t>Multiplier</t>
  </si>
  <si>
    <t>Microsoft Excel 15.0 Limits Report</t>
  </si>
  <si>
    <t>Objective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</si>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</sst>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indexed="1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EC0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0" fillId="4" borderId="0" xfId="0" applyFill="1"/>
    <xf numFmtId="0" fontId="0" fillId="3" borderId="0" xfId="0" applyFill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0" xfId="0" quotePrefix="1" applyFill="1"/>
    <xf numFmtId="164" fontId="3" fillId="0" borderId="4" xfId="1" applyFont="1" applyBorder="1" applyAlignment="1">
      <alignment vertical="center" wrapText="1"/>
    </xf>
    <xf numFmtId="0" fontId="0" fillId="5" borderId="0" xfId="0" applyFill="1" applyAlignment="1">
      <alignment horizontal="center"/>
    </xf>
    <xf numFmtId="164" fontId="3" fillId="0" borderId="0" xfId="1" applyFont="1" applyBorder="1" applyAlignment="1">
      <alignment vertical="center" wrapText="1"/>
    </xf>
    <xf numFmtId="0" fontId="2" fillId="0" borderId="0" xfId="0" applyFont="1"/>
    <xf numFmtId="0" fontId="0" fillId="0" borderId="8" xfId="0" applyFill="1" applyBorder="1" applyAlignment="1"/>
    <xf numFmtId="0" fontId="4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8" xfId="0" applyNumberFormat="1" applyFill="1" applyBorder="1" applyAlignment="1"/>
    <xf numFmtId="0" fontId="0" fillId="0" borderId="9" xfId="0" applyNumberFormat="1" applyFill="1" applyBorder="1" applyAlignment="1"/>
    <xf numFmtId="0" fontId="0" fillId="0" borderId="0" xfId="0" applyNumberForma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vertical="center" wrapText="1"/>
    </xf>
    <xf numFmtId="0" fontId="0" fillId="5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25</xdr:row>
      <xdr:rowOff>104775</xdr:rowOff>
    </xdr:from>
    <xdr:to>
      <xdr:col>11</xdr:col>
      <xdr:colOff>218377</xdr:colOff>
      <xdr:row>52</xdr:row>
      <xdr:rowOff>37395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4076700"/>
          <a:ext cx="5580952" cy="5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/>
  </sheetViews>
  <sheetFormatPr baseColWidth="10" defaultColWidth="8.83203125" defaultRowHeight="14" outlineLevelRow="1" x14ac:dyDescent="0"/>
  <cols>
    <col min="1" max="1" width="2.33203125" customWidth="1"/>
    <col min="2" max="2" width="6.1640625" customWidth="1"/>
    <col min="3" max="3" width="81.5" customWidth="1"/>
    <col min="4" max="4" width="13.6640625" bestFit="1" customWidth="1"/>
    <col min="5" max="5" width="13.5" bestFit="1" customWidth="1"/>
    <col min="6" max="6" width="11.5" customWidth="1"/>
    <col min="7" max="7" width="12" bestFit="1" customWidth="1"/>
  </cols>
  <sheetData>
    <row r="1" spans="1:5">
      <c r="A1" s="13" t="s">
        <v>40</v>
      </c>
    </row>
    <row r="2" spans="1:5">
      <c r="A2" s="13" t="s">
        <v>41</v>
      </c>
    </row>
    <row r="3" spans="1:5">
      <c r="A3" s="13" t="s">
        <v>42</v>
      </c>
    </row>
    <row r="4" spans="1:5">
      <c r="A4" s="13" t="s">
        <v>43</v>
      </c>
    </row>
    <row r="5" spans="1:5">
      <c r="A5" s="13" t="s">
        <v>44</v>
      </c>
    </row>
    <row r="6" spans="1:5" outlineLevel="1">
      <c r="A6" s="13"/>
      <c r="B6" t="s">
        <v>45</v>
      </c>
    </row>
    <row r="7" spans="1:5" outlineLevel="1">
      <c r="A7" s="13"/>
      <c r="B7" t="s">
        <v>46</v>
      </c>
    </row>
    <row r="8" spans="1:5" outlineLevel="1">
      <c r="A8" s="13"/>
      <c r="B8" t="s">
        <v>47</v>
      </c>
    </row>
    <row r="9" spans="1:5">
      <c r="A9" s="13" t="s">
        <v>48</v>
      </c>
    </row>
    <row r="10" spans="1:5" outlineLevel="1">
      <c r="B10" t="s">
        <v>49</v>
      </c>
    </row>
    <row r="11" spans="1:5" outlineLevel="1">
      <c r="B11" t="s">
        <v>50</v>
      </c>
    </row>
    <row r="12" spans="1:5" outlineLevel="1">
      <c r="B12" t="s">
        <v>51</v>
      </c>
    </row>
    <row r="14" spans="1:5" ht="15" thickBot="1">
      <c r="A14" t="s">
        <v>52</v>
      </c>
    </row>
    <row r="15" spans="1:5" ht="15" thickBot="1">
      <c r="B15" s="15" t="s">
        <v>53</v>
      </c>
      <c r="C15" s="15" t="s">
        <v>54</v>
      </c>
      <c r="D15" s="15" t="s">
        <v>55</v>
      </c>
      <c r="E15" s="15" t="s">
        <v>56</v>
      </c>
    </row>
    <row r="16" spans="1:5" ht="15" thickBot="1">
      <c r="B16" s="14" t="s">
        <v>63</v>
      </c>
      <c r="C16" s="14" t="s">
        <v>38</v>
      </c>
      <c r="D16" s="18">
        <v>11276689.634586647</v>
      </c>
      <c r="E16" s="18">
        <v>11276689.634586647</v>
      </c>
    </row>
    <row r="19" spans="1:7" ht="15" thickBot="1">
      <c r="A19" t="s">
        <v>57</v>
      </c>
    </row>
    <row r="20" spans="1:7" ht="15" thickBot="1">
      <c r="B20" s="15" t="s">
        <v>53</v>
      </c>
      <c r="C20" s="15" t="s">
        <v>54</v>
      </c>
      <c r="D20" s="15" t="s">
        <v>55</v>
      </c>
      <c r="E20" s="15" t="s">
        <v>56</v>
      </c>
      <c r="F20" s="15" t="s">
        <v>58</v>
      </c>
    </row>
    <row r="21" spans="1:7">
      <c r="B21" s="22" t="s">
        <v>85</v>
      </c>
      <c r="C21" s="21"/>
      <c r="D21" s="21"/>
      <c r="E21" s="21"/>
      <c r="F21" s="21"/>
    </row>
    <row r="22" spans="1:7" outlineLevel="1">
      <c r="B22" s="17" t="s">
        <v>64</v>
      </c>
      <c r="C22" s="17" t="s">
        <v>65</v>
      </c>
      <c r="D22" s="19">
        <v>37241.379144930877</v>
      </c>
      <c r="E22" s="19">
        <v>37241.379144930877</v>
      </c>
      <c r="F22" s="17" t="s">
        <v>66</v>
      </c>
    </row>
    <row r="23" spans="1:7" outlineLevel="1">
      <c r="B23" s="17" t="s">
        <v>67</v>
      </c>
      <c r="C23" s="17" t="s">
        <v>68</v>
      </c>
      <c r="D23" s="19">
        <v>57103.448342027645</v>
      </c>
      <c r="E23" s="19">
        <v>57103.448342027645</v>
      </c>
      <c r="F23" s="17" t="s">
        <v>66</v>
      </c>
    </row>
    <row r="24" spans="1:7" outlineLevel="1">
      <c r="B24" s="17" t="s">
        <v>69</v>
      </c>
      <c r="C24" s="17" t="s">
        <v>70</v>
      </c>
      <c r="D24" s="19">
        <v>0</v>
      </c>
      <c r="E24" s="19">
        <v>0</v>
      </c>
      <c r="F24" s="17" t="s">
        <v>66</v>
      </c>
    </row>
    <row r="25" spans="1:7" outlineLevel="1">
      <c r="B25" s="17" t="s">
        <v>71</v>
      </c>
      <c r="C25" s="17" t="s">
        <v>72</v>
      </c>
      <c r="D25" s="19">
        <v>0</v>
      </c>
      <c r="E25" s="19">
        <v>0</v>
      </c>
      <c r="F25" s="17" t="s">
        <v>66</v>
      </c>
    </row>
    <row r="26" spans="1:7" outlineLevel="1">
      <c r="B26" s="17" t="s">
        <v>73</v>
      </c>
      <c r="C26" s="17" t="s">
        <v>74</v>
      </c>
      <c r="D26" s="19">
        <v>0</v>
      </c>
      <c r="E26" s="19">
        <v>0</v>
      </c>
      <c r="F26" s="17" t="s">
        <v>66</v>
      </c>
    </row>
    <row r="27" spans="1:7" ht="15" outlineLevel="1" thickBot="1">
      <c r="B27" s="14" t="s">
        <v>75</v>
      </c>
      <c r="C27" s="14" t="s">
        <v>76</v>
      </c>
      <c r="D27" s="18">
        <v>0</v>
      </c>
      <c r="E27" s="18">
        <v>0</v>
      </c>
      <c r="F27" s="14" t="s">
        <v>66</v>
      </c>
    </row>
    <row r="28" spans="1:7">
      <c r="B28" s="16"/>
      <c r="C28" s="16"/>
      <c r="D28" s="20"/>
      <c r="E28" s="20"/>
      <c r="F28" s="16"/>
    </row>
    <row r="31" spans="1:7" ht="15" thickBot="1">
      <c r="A31" t="s">
        <v>0</v>
      </c>
    </row>
    <row r="32" spans="1:7" ht="15" thickBot="1">
      <c r="B32" s="15" t="s">
        <v>53</v>
      </c>
      <c r="C32" s="15" t="s">
        <v>54</v>
      </c>
      <c r="D32" s="15" t="s">
        <v>59</v>
      </c>
      <c r="E32" s="15" t="s">
        <v>60</v>
      </c>
      <c r="F32" s="15" t="s">
        <v>61</v>
      </c>
      <c r="G32" s="15" t="s">
        <v>62</v>
      </c>
    </row>
    <row r="33" spans="2:7">
      <c r="B33" s="17" t="s">
        <v>77</v>
      </c>
      <c r="C33" s="17" t="s">
        <v>35</v>
      </c>
      <c r="D33" s="19">
        <v>7199.9999840099854</v>
      </c>
      <c r="E33" s="17" t="s">
        <v>78</v>
      </c>
      <c r="F33" s="17" t="s">
        <v>79</v>
      </c>
      <c r="G33" s="17">
        <v>1.5990013707778417E-5</v>
      </c>
    </row>
    <row r="34" spans="2:7">
      <c r="B34" s="17" t="s">
        <v>80</v>
      </c>
      <c r="C34" s="17" t="s">
        <v>35</v>
      </c>
      <c r="D34" s="19">
        <v>6000</v>
      </c>
      <c r="E34" s="17" t="s">
        <v>81</v>
      </c>
      <c r="F34" s="17" t="s">
        <v>82</v>
      </c>
      <c r="G34" s="17">
        <v>0</v>
      </c>
    </row>
    <row r="35" spans="2:7" ht="15" thickBot="1">
      <c r="B35" s="14" t="s">
        <v>83</v>
      </c>
      <c r="C35" s="14" t="s">
        <v>35</v>
      </c>
      <c r="D35" s="18">
        <v>4055.172401111367</v>
      </c>
      <c r="E35" s="14" t="s">
        <v>84</v>
      </c>
      <c r="F35" s="14" t="s">
        <v>79</v>
      </c>
      <c r="G35" s="14">
        <v>1944.827598888633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/>
  </sheetViews>
  <sheetFormatPr baseColWidth="10" defaultColWidth="8.83203125" defaultRowHeight="14" outlineLevelRow="1" x14ac:dyDescent="0"/>
  <cols>
    <col min="1" max="1" width="2.33203125" customWidth="1"/>
    <col min="2" max="2" width="6.1640625" bestFit="1" customWidth="1"/>
    <col min="3" max="3" width="81.5" bestFit="1" customWidth="1"/>
    <col min="4" max="4" width="12" bestFit="1" customWidth="1"/>
    <col min="5" max="5" width="12.6640625" bestFit="1" customWidth="1"/>
  </cols>
  <sheetData>
    <row r="1" spans="1:5">
      <c r="A1" s="13" t="s">
        <v>86</v>
      </c>
    </row>
    <row r="2" spans="1:5">
      <c r="A2" s="13" t="s">
        <v>41</v>
      </c>
    </row>
    <row r="3" spans="1:5">
      <c r="A3" s="13" t="s">
        <v>42</v>
      </c>
    </row>
    <row r="6" spans="1:5" ht="15" thickBot="1">
      <c r="A6" t="s">
        <v>57</v>
      </c>
    </row>
    <row r="7" spans="1:5">
      <c r="B7" s="23"/>
      <c r="C7" s="23"/>
      <c r="D7" s="23" t="s">
        <v>87</v>
      </c>
      <c r="E7" s="23" t="s">
        <v>89</v>
      </c>
    </row>
    <row r="8" spans="1:5" ht="15" thickBot="1">
      <c r="B8" s="24" t="s">
        <v>53</v>
      </c>
      <c r="C8" s="24" t="s">
        <v>54</v>
      </c>
      <c r="D8" s="24" t="s">
        <v>88</v>
      </c>
      <c r="E8" s="24" t="s">
        <v>90</v>
      </c>
    </row>
    <row r="9" spans="1:5">
      <c r="B9" s="22" t="s">
        <v>85</v>
      </c>
      <c r="C9" s="21"/>
      <c r="D9" s="21"/>
      <c r="E9" s="21"/>
    </row>
    <row r="10" spans="1:5" outlineLevel="1">
      <c r="B10" s="17" t="s">
        <v>64</v>
      </c>
      <c r="C10" s="17" t="s">
        <v>65</v>
      </c>
      <c r="D10" s="17">
        <v>37241.379144930877</v>
      </c>
      <c r="E10" s="17">
        <v>0</v>
      </c>
    </row>
    <row r="11" spans="1:5" outlineLevel="1">
      <c r="B11" s="17" t="s">
        <v>67</v>
      </c>
      <c r="C11" s="17" t="s">
        <v>68</v>
      </c>
      <c r="D11" s="17">
        <v>57103.448342027645</v>
      </c>
      <c r="E11" s="17">
        <v>0</v>
      </c>
    </row>
    <row r="12" spans="1:5" outlineLevel="1">
      <c r="B12" s="17" t="s">
        <v>69</v>
      </c>
      <c r="C12" s="17" t="s">
        <v>70</v>
      </c>
      <c r="D12" s="17">
        <v>0</v>
      </c>
      <c r="E12" s="17">
        <v>-138.70824619555887</v>
      </c>
    </row>
    <row r="13" spans="1:5" outlineLevel="1">
      <c r="B13" s="17" t="s">
        <v>71</v>
      </c>
      <c r="C13" s="17" t="s">
        <v>72</v>
      </c>
      <c r="D13" s="17">
        <v>0</v>
      </c>
      <c r="E13" s="17">
        <v>-57.39163519172439</v>
      </c>
    </row>
    <row r="14" spans="1:5" outlineLevel="1">
      <c r="B14" s="17" t="s">
        <v>73</v>
      </c>
      <c r="C14" s="17" t="s">
        <v>74</v>
      </c>
      <c r="D14" s="17">
        <v>0</v>
      </c>
      <c r="E14" s="17">
        <v>-220.06271708755219</v>
      </c>
    </row>
    <row r="15" spans="1:5" ht="15" outlineLevel="1" thickBot="1">
      <c r="B15" s="14" t="s">
        <v>75</v>
      </c>
      <c r="C15" s="14" t="s">
        <v>76</v>
      </c>
      <c r="D15" s="14">
        <v>0</v>
      </c>
      <c r="E15" s="14">
        <v>-267.80612482661013</v>
      </c>
    </row>
    <row r="16" spans="1:5">
      <c r="B16" s="16"/>
      <c r="C16" s="16"/>
      <c r="D16" s="16"/>
      <c r="E16" s="16"/>
    </row>
    <row r="18" spans="1:5" ht="15" thickBot="1">
      <c r="A18" t="s">
        <v>0</v>
      </c>
    </row>
    <row r="19" spans="1:5">
      <c r="B19" s="23"/>
      <c r="C19" s="23"/>
      <c r="D19" s="23" t="s">
        <v>87</v>
      </c>
      <c r="E19" s="23" t="s">
        <v>91</v>
      </c>
    </row>
    <row r="20" spans="1:5" ht="15" thickBot="1">
      <c r="B20" s="24" t="s">
        <v>53</v>
      </c>
      <c r="C20" s="24" t="s">
        <v>54</v>
      </c>
      <c r="D20" s="24" t="s">
        <v>88</v>
      </c>
      <c r="E20" s="24" t="s">
        <v>92</v>
      </c>
    </row>
    <row r="21" spans="1:5">
      <c r="B21" s="17" t="s">
        <v>77</v>
      </c>
      <c r="C21" s="17" t="s">
        <v>35</v>
      </c>
      <c r="D21" s="17">
        <v>7199.9999840099854</v>
      </c>
      <c r="E21" s="17">
        <v>1287.4138422808769</v>
      </c>
    </row>
    <row r="22" spans="1:5">
      <c r="B22" s="17" t="s">
        <v>80</v>
      </c>
      <c r="C22" s="17" t="s">
        <v>35</v>
      </c>
      <c r="D22" s="17">
        <v>6000</v>
      </c>
      <c r="E22" s="17">
        <v>334.5516651250166</v>
      </c>
    </row>
    <row r="23" spans="1:5" ht="15" thickBot="1">
      <c r="B23" s="14" t="s">
        <v>83</v>
      </c>
      <c r="C23" s="14" t="s">
        <v>35</v>
      </c>
      <c r="D23" s="14">
        <v>4055.172401111367</v>
      </c>
      <c r="E23" s="14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/>
  </sheetViews>
  <sheetFormatPr baseColWidth="10" defaultColWidth="8.83203125" defaultRowHeight="14" outlineLevelRow="1" x14ac:dyDescent="0"/>
  <cols>
    <col min="1" max="1" width="2.33203125" customWidth="1"/>
    <col min="2" max="2" width="5.33203125" bestFit="1" customWidth="1"/>
    <col min="3" max="3" width="23.33203125" bestFit="1" customWidth="1"/>
    <col min="4" max="4" width="12" bestFit="1" customWidth="1"/>
    <col min="5" max="5" width="2.33203125" customWidth="1"/>
    <col min="6" max="6" width="6.5" customWidth="1"/>
    <col min="7" max="7" width="12" bestFit="1" customWidth="1"/>
    <col min="8" max="8" width="2.33203125" customWidth="1"/>
    <col min="9" max="10" width="12" bestFit="1" customWidth="1"/>
  </cols>
  <sheetData>
    <row r="1" spans="1:10">
      <c r="A1" s="13" t="s">
        <v>93</v>
      </c>
    </row>
    <row r="2" spans="1:10">
      <c r="A2" s="13" t="s">
        <v>41</v>
      </c>
    </row>
    <row r="3" spans="1:10">
      <c r="A3" s="13" t="s">
        <v>42</v>
      </c>
    </row>
    <row r="5" spans="1:10" ht="15" thickBot="1"/>
    <row r="6" spans="1:10">
      <c r="B6" s="23"/>
      <c r="C6" s="23" t="s">
        <v>94</v>
      </c>
      <c r="D6" s="23"/>
    </row>
    <row r="7" spans="1:10" ht="15" thickBot="1">
      <c r="B7" s="24" t="s">
        <v>53</v>
      </c>
      <c r="C7" s="24" t="s">
        <v>54</v>
      </c>
      <c r="D7" s="24" t="s">
        <v>88</v>
      </c>
    </row>
    <row r="8" spans="1:10" ht="15" thickBot="1">
      <c r="B8" s="14" t="s">
        <v>63</v>
      </c>
      <c r="C8" s="14" t="s">
        <v>38</v>
      </c>
      <c r="D8" s="18">
        <v>11276689.634586647</v>
      </c>
    </row>
    <row r="10" spans="1:10" ht="15" thickBot="1"/>
    <row r="11" spans="1:10">
      <c r="B11" s="23"/>
      <c r="C11" s="23" t="s">
        <v>95</v>
      </c>
      <c r="D11" s="23"/>
      <c r="F11" s="23" t="s">
        <v>96</v>
      </c>
      <c r="G11" s="23" t="s">
        <v>94</v>
      </c>
      <c r="I11" s="23" t="s">
        <v>99</v>
      </c>
      <c r="J11" s="23" t="s">
        <v>94</v>
      </c>
    </row>
    <row r="12" spans="1:10" ht="15" thickBot="1">
      <c r="B12" s="24" t="s">
        <v>53</v>
      </c>
      <c r="C12" s="24" t="s">
        <v>54</v>
      </c>
      <c r="D12" s="24" t="s">
        <v>88</v>
      </c>
      <c r="F12" s="24" t="s">
        <v>97</v>
      </c>
      <c r="G12" s="24" t="s">
        <v>98</v>
      </c>
      <c r="I12" s="24" t="s">
        <v>97</v>
      </c>
      <c r="J12" s="24" t="s">
        <v>98</v>
      </c>
    </row>
    <row r="13" spans="1:10">
      <c r="B13" s="22" t="s">
        <v>85</v>
      </c>
      <c r="C13" s="21"/>
      <c r="D13" s="21"/>
      <c r="F13" s="21"/>
      <c r="G13" s="21"/>
      <c r="I13" s="21"/>
      <c r="J13" s="21"/>
    </row>
    <row r="14" spans="1:10" outlineLevel="1">
      <c r="B14" s="17" t="s">
        <v>64</v>
      </c>
      <c r="C14" s="17" t="s">
        <v>65</v>
      </c>
      <c r="D14" s="19">
        <v>37241.379144930877</v>
      </c>
      <c r="F14" s="19">
        <v>0</v>
      </c>
      <c r="G14" s="19">
        <v>5267793.10955205</v>
      </c>
      <c r="I14" s="19">
        <v>37241.379144930885</v>
      </c>
      <c r="J14" s="19">
        <v>11276689.634586647</v>
      </c>
    </row>
    <row r="15" spans="1:10" outlineLevel="1">
      <c r="B15" s="17" t="s">
        <v>67</v>
      </c>
      <c r="C15" s="17" t="s">
        <v>68</v>
      </c>
      <c r="D15" s="19">
        <v>57103.448342027645</v>
      </c>
      <c r="F15" s="19">
        <v>0</v>
      </c>
      <c r="G15" s="19">
        <v>6008896.5250345971</v>
      </c>
      <c r="I15" s="19">
        <v>57103.448342027645</v>
      </c>
      <c r="J15" s="19">
        <v>11276689.634586647</v>
      </c>
    </row>
    <row r="16" spans="1:10" outlineLevel="1">
      <c r="B16" s="17" t="s">
        <v>69</v>
      </c>
      <c r="C16" s="17" t="s">
        <v>70</v>
      </c>
      <c r="D16" s="19">
        <v>0</v>
      </c>
      <c r="F16" s="19">
        <v>0</v>
      </c>
      <c r="G16" s="19">
        <v>11276689.634586647</v>
      </c>
      <c r="I16" s="19">
        <v>0</v>
      </c>
      <c r="J16" s="19">
        <v>11276689.634586647</v>
      </c>
    </row>
    <row r="17" spans="2:10" outlineLevel="1">
      <c r="B17" s="17" t="s">
        <v>71</v>
      </c>
      <c r="C17" s="17" t="s">
        <v>72</v>
      </c>
      <c r="D17" s="19">
        <v>0</v>
      </c>
      <c r="F17" s="19">
        <v>0</v>
      </c>
      <c r="G17" s="19">
        <v>11276689.634586647</v>
      </c>
      <c r="I17" s="19">
        <v>0</v>
      </c>
      <c r="J17" s="19">
        <v>11276689.634586647</v>
      </c>
    </row>
    <row r="18" spans="2:10" outlineLevel="1">
      <c r="B18" s="17" t="s">
        <v>73</v>
      </c>
      <c r="C18" s="17" t="s">
        <v>74</v>
      </c>
      <c r="D18" s="19">
        <v>0</v>
      </c>
      <c r="F18" s="19">
        <v>0</v>
      </c>
      <c r="G18" s="19">
        <v>11276689.634586647</v>
      </c>
      <c r="I18" s="19">
        <v>0</v>
      </c>
      <c r="J18" s="19">
        <v>11276689.634586647</v>
      </c>
    </row>
    <row r="19" spans="2:10" ht="15" outlineLevel="1" thickBot="1">
      <c r="B19" s="14" t="s">
        <v>75</v>
      </c>
      <c r="C19" s="14" t="s">
        <v>76</v>
      </c>
      <c r="D19" s="18">
        <v>0</v>
      </c>
      <c r="F19" s="18">
        <v>0</v>
      </c>
      <c r="G19" s="18">
        <v>11276689.634586647</v>
      </c>
      <c r="I19" s="18">
        <v>0</v>
      </c>
      <c r="J19" s="18">
        <v>11276689.634586647</v>
      </c>
    </row>
    <row r="20" spans="2:10">
      <c r="B20" s="16"/>
      <c r="C20" s="16"/>
      <c r="D20" s="20"/>
      <c r="F20" s="20"/>
      <c r="G20" s="20"/>
      <c r="I20" s="20"/>
      <c r="J20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K35"/>
  <sheetViews>
    <sheetView tabSelected="1" topLeftCell="A7" workbookViewId="0">
      <selection activeCell="L11" sqref="L11"/>
    </sheetView>
  </sheetViews>
  <sheetFormatPr baseColWidth="10" defaultColWidth="8.83203125" defaultRowHeight="14" x14ac:dyDescent="0"/>
  <cols>
    <col min="1" max="1" width="14.83203125" customWidth="1"/>
    <col min="2" max="2" width="17.5" customWidth="1"/>
    <col min="3" max="3" width="16.1640625" customWidth="1"/>
    <col min="4" max="4" width="18.83203125" bestFit="1" customWidth="1"/>
    <col min="5" max="5" width="12" bestFit="1" customWidth="1"/>
    <col min="6" max="6" width="14.83203125" bestFit="1" customWidth="1"/>
    <col min="7" max="7" width="9.83203125" customWidth="1"/>
    <col min="8" max="8" width="13" customWidth="1"/>
    <col min="9" max="9" width="15.5" customWidth="1"/>
  </cols>
  <sheetData>
    <row r="1" spans="1:11" hidden="1">
      <c r="A1" t="s">
        <v>2</v>
      </c>
      <c r="K1" t="s">
        <v>3</v>
      </c>
    </row>
    <row r="2" spans="1:11" hidden="1">
      <c r="A2" t="s">
        <v>4</v>
      </c>
      <c r="K2" t="s">
        <v>5</v>
      </c>
    </row>
    <row r="3" spans="1:11" hidden="1">
      <c r="A3" t="s">
        <v>6</v>
      </c>
      <c r="K3" t="s">
        <v>7</v>
      </c>
    </row>
    <row r="4" spans="1:11" hidden="1">
      <c r="A4" t="s">
        <v>8</v>
      </c>
      <c r="K4" t="s">
        <v>9</v>
      </c>
    </row>
    <row r="5" spans="1:11" hidden="1">
      <c r="A5" t="s">
        <v>10</v>
      </c>
    </row>
    <row r="6" spans="1:11" hidden="1">
      <c r="A6" t="s">
        <v>11</v>
      </c>
    </row>
    <row r="7" spans="1:11" ht="15" thickBot="1"/>
    <row r="8" spans="1:11" ht="31" thickBot="1">
      <c r="A8" s="4" t="s">
        <v>20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  <c r="H8" s="5" t="s">
        <v>33</v>
      </c>
      <c r="I8" s="5"/>
      <c r="J8" s="5" t="s">
        <v>36</v>
      </c>
    </row>
    <row r="9" spans="1:11" ht="16" thickBot="1">
      <c r="A9" s="6" t="s">
        <v>38</v>
      </c>
      <c r="B9" s="7">
        <v>37241.379144930877</v>
      </c>
      <c r="C9" s="7">
        <v>57103.448342027645</v>
      </c>
      <c r="D9" s="7">
        <v>0</v>
      </c>
      <c r="E9" s="7">
        <v>0</v>
      </c>
      <c r="F9" s="7">
        <v>0</v>
      </c>
      <c r="G9" s="7">
        <v>0</v>
      </c>
      <c r="H9" s="7"/>
      <c r="I9" s="7">
        <f>(B11*B9+C11*C9+D11*D9+E11*E9+F11*F9+G11*G9)</f>
        <v>11276689.634586647</v>
      </c>
      <c r="J9" s="7"/>
    </row>
    <row r="10" spans="1:11" ht="16" thickBot="1">
      <c r="A10" s="6"/>
      <c r="B10" s="25">
        <f>B9/60</f>
        <v>620.68965241551462</v>
      </c>
      <c r="C10" s="25">
        <f>C9/60</f>
        <v>951.72413903379413</v>
      </c>
      <c r="D10" s="25">
        <f t="shared" ref="D10:G10" si="0">D9/60</f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/>
      <c r="I10" s="26">
        <f>I9/60</f>
        <v>187944.82724311078</v>
      </c>
      <c r="J10" s="7"/>
    </row>
    <row r="11" spans="1:11" ht="16" thickBot="1">
      <c r="A11" s="6" t="s">
        <v>39</v>
      </c>
      <c r="B11" s="7">
        <v>161.35</v>
      </c>
      <c r="C11" s="7">
        <v>92.25</v>
      </c>
      <c r="D11" s="7">
        <v>135.5</v>
      </c>
      <c r="E11" s="7">
        <v>82.5</v>
      </c>
      <c r="F11" s="7">
        <v>249.8</v>
      </c>
      <c r="G11" s="7">
        <v>191.75</v>
      </c>
      <c r="H11" s="7"/>
      <c r="I11" s="7"/>
      <c r="J11" s="7"/>
    </row>
    <row r="12" spans="1:11" ht="16" thickBot="1">
      <c r="A12" s="6" t="s">
        <v>17</v>
      </c>
      <c r="B12" s="7">
        <v>7</v>
      </c>
      <c r="C12" s="7">
        <v>3</v>
      </c>
      <c r="D12" s="7">
        <v>12</v>
      </c>
      <c r="E12" s="7">
        <v>6</v>
      </c>
      <c r="F12" s="7">
        <v>18</v>
      </c>
      <c r="G12" s="7">
        <v>17</v>
      </c>
      <c r="H12" s="10">
        <v>15</v>
      </c>
      <c r="I12" s="10" t="s">
        <v>1</v>
      </c>
      <c r="J12" s="7">
        <v>120</v>
      </c>
    </row>
    <row r="13" spans="1:11" ht="16" thickBot="1">
      <c r="A13" s="6" t="s">
        <v>18</v>
      </c>
      <c r="B13" s="7">
        <v>2</v>
      </c>
      <c r="C13" s="7">
        <v>5</v>
      </c>
      <c r="D13" s="7">
        <v>3</v>
      </c>
      <c r="E13" s="7">
        <v>2</v>
      </c>
      <c r="F13" s="7">
        <v>15</v>
      </c>
      <c r="G13" s="7">
        <v>17</v>
      </c>
      <c r="H13" s="10">
        <v>12</v>
      </c>
      <c r="I13" s="10" t="s">
        <v>1</v>
      </c>
      <c r="J13" s="7">
        <v>120</v>
      </c>
    </row>
    <row r="14" spans="1:11" ht="16" thickBot="1">
      <c r="A14" s="6" t="s">
        <v>19</v>
      </c>
      <c r="B14" s="7">
        <v>5</v>
      </c>
      <c r="C14" s="7">
        <v>1</v>
      </c>
      <c r="D14" s="7">
        <v>3</v>
      </c>
      <c r="E14" s="7">
        <v>2</v>
      </c>
      <c r="F14" s="7">
        <v>9</v>
      </c>
      <c r="G14" s="7">
        <v>2</v>
      </c>
      <c r="H14" s="10">
        <v>18</v>
      </c>
      <c r="I14" s="10" t="s">
        <v>1</v>
      </c>
      <c r="J14" s="7">
        <v>100</v>
      </c>
    </row>
    <row r="15" spans="1:11" ht="15">
      <c r="A15" s="8"/>
      <c r="B15" s="8"/>
      <c r="C15" s="8"/>
      <c r="D15" s="8"/>
      <c r="E15" s="8"/>
      <c r="F15" s="8"/>
      <c r="G15" s="8"/>
      <c r="H15" s="12"/>
      <c r="I15" s="12"/>
      <c r="J15" s="8"/>
    </row>
    <row r="16" spans="1:11">
      <c r="A16" s="3" t="s">
        <v>31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 t="s">
        <v>32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 t="s">
        <v>34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9" t="s">
        <v>35</v>
      </c>
      <c r="C19" s="3"/>
      <c r="D19" s="3"/>
      <c r="E19" s="3"/>
      <c r="F19" s="3"/>
      <c r="G19" s="3"/>
      <c r="H19" s="3"/>
      <c r="I19" s="3"/>
      <c r="J19" s="3"/>
    </row>
    <row r="20" spans="1:10">
      <c r="D20" s="1"/>
      <c r="E20" s="1"/>
      <c r="F20" s="1"/>
    </row>
    <row r="21" spans="1:10">
      <c r="A21" s="27" t="s">
        <v>37</v>
      </c>
      <c r="B21" s="27"/>
      <c r="C21" s="27"/>
      <c r="D21" s="27"/>
      <c r="E21" s="27"/>
      <c r="F21" s="27"/>
      <c r="G21" s="27"/>
      <c r="H21" s="27"/>
      <c r="I21" s="11"/>
    </row>
    <row r="22" spans="1:10">
      <c r="A22" s="2"/>
      <c r="B22" s="2">
        <f>(7*B9 + 3*C9 + 12*D9 + 6*E9 + 18*F9 + 17*G9 )/60</f>
        <v>7199.9999840099854</v>
      </c>
      <c r="C22" s="2"/>
      <c r="D22" s="2"/>
      <c r="E22" s="2"/>
      <c r="F22" s="2"/>
      <c r="G22" s="2" t="s">
        <v>1</v>
      </c>
      <c r="H22" s="2">
        <f>J22*60</f>
        <v>7200</v>
      </c>
      <c r="I22" s="2"/>
      <c r="J22">
        <v>120</v>
      </c>
    </row>
    <row r="23" spans="1:10">
      <c r="A23" s="2"/>
      <c r="B23" s="2">
        <f>(2*B9 + 5*C9 + 3*D9 + 2*E9 + 15*F9 + 17*G9 )/60</f>
        <v>6000</v>
      </c>
      <c r="C23" s="2"/>
      <c r="D23" s="2"/>
      <c r="E23" s="2"/>
      <c r="F23" s="2"/>
      <c r="G23" s="2" t="s">
        <v>1</v>
      </c>
      <c r="H23" s="2">
        <f t="shared" ref="H23:H24" si="1">J23*60</f>
        <v>7200</v>
      </c>
      <c r="I23" s="2"/>
      <c r="J23">
        <v>120</v>
      </c>
    </row>
    <row r="24" spans="1:10">
      <c r="A24" s="2"/>
      <c r="B24" s="2">
        <f>(5*B9 + 1*C9 + 3*D9 + 2*E9 + 9*F9 + 2*G9 )/60</f>
        <v>4055.172401111367</v>
      </c>
      <c r="C24" s="2"/>
      <c r="D24" s="2"/>
      <c r="E24" s="2"/>
      <c r="F24" s="2"/>
      <c r="G24" s="2" t="s">
        <v>1</v>
      </c>
      <c r="H24" s="2">
        <f t="shared" si="1"/>
        <v>6000</v>
      </c>
      <c r="I24" s="2"/>
      <c r="J24">
        <v>100</v>
      </c>
    </row>
    <row r="25" spans="1:10">
      <c r="A25" s="2"/>
      <c r="B25" s="2"/>
      <c r="C25" s="2"/>
      <c r="D25" s="2"/>
      <c r="E25" s="2"/>
      <c r="F25" s="2"/>
      <c r="G25" s="2"/>
      <c r="H25" s="2"/>
      <c r="I25" s="2"/>
    </row>
    <row r="26" spans="1:10" ht="15">
      <c r="A26" s="8"/>
      <c r="B26" s="8"/>
      <c r="C26" s="8"/>
      <c r="D26" s="8"/>
      <c r="E26" s="8"/>
      <c r="F26" s="8"/>
      <c r="G26" s="8"/>
      <c r="H26" s="12"/>
      <c r="I26" s="12"/>
      <c r="J26" s="8"/>
    </row>
    <row r="27" spans="1:10" ht="15" thickBot="1"/>
    <row r="28" spans="1:10" ht="31" thickBot="1">
      <c r="A28" s="4"/>
      <c r="B28" s="5" t="s">
        <v>21</v>
      </c>
      <c r="C28" s="5" t="s">
        <v>22</v>
      </c>
      <c r="D28" s="5" t="s">
        <v>30</v>
      </c>
    </row>
    <row r="29" spans="1:10" ht="16" thickBot="1">
      <c r="A29" s="6" t="s">
        <v>12</v>
      </c>
      <c r="B29" s="7">
        <v>200</v>
      </c>
      <c r="C29" s="7">
        <v>35</v>
      </c>
      <c r="D29" s="7">
        <f>B29-C29</f>
        <v>165</v>
      </c>
    </row>
    <row r="30" spans="1:10" ht="16" thickBot="1">
      <c r="A30" s="6" t="s">
        <v>13</v>
      </c>
      <c r="B30" s="7">
        <v>120</v>
      </c>
      <c r="C30" s="7">
        <v>25</v>
      </c>
      <c r="D30" s="7">
        <f t="shared" ref="D30:D34" si="2">B30-C30</f>
        <v>95</v>
      </c>
    </row>
    <row r="31" spans="1:10" ht="16" thickBot="1">
      <c r="A31" s="6" t="s">
        <v>14</v>
      </c>
      <c r="B31" s="7">
        <v>180</v>
      </c>
      <c r="C31" s="7">
        <v>40</v>
      </c>
      <c r="D31" s="7">
        <f t="shared" si="2"/>
        <v>140</v>
      </c>
    </row>
    <row r="32" spans="1:10" ht="16" thickBot="1">
      <c r="A32" s="6" t="s">
        <v>15</v>
      </c>
      <c r="B32" s="7">
        <v>130</v>
      </c>
      <c r="C32" s="7">
        <v>45</v>
      </c>
      <c r="D32" s="7">
        <f t="shared" si="2"/>
        <v>85</v>
      </c>
    </row>
    <row r="33" spans="1:4" ht="16" thickBot="1">
      <c r="A33" s="6" t="s">
        <v>16</v>
      </c>
      <c r="B33" s="7">
        <v>430</v>
      </c>
      <c r="C33" s="7">
        <v>170</v>
      </c>
      <c r="D33" s="7">
        <f t="shared" si="2"/>
        <v>260</v>
      </c>
    </row>
    <row r="34" spans="1:4" ht="16" thickBot="1">
      <c r="A34" s="6" t="s">
        <v>23</v>
      </c>
      <c r="B34" s="7">
        <v>260</v>
      </c>
      <c r="C34" s="7">
        <v>60</v>
      </c>
      <c r="D34" s="7">
        <f t="shared" si="2"/>
        <v>200</v>
      </c>
    </row>
    <row r="35" spans="1:4" ht="15">
      <c r="A35" s="8"/>
      <c r="B35" s="8"/>
      <c r="C35" s="8"/>
    </row>
  </sheetData>
  <scenarios current="0">
    <scenario name="run1" count="6" user="Marnie Grice" comment="Created by Marnie Grice on 1/30/2017">
      <inputCells r="B9" val="37241.3791449309"/>
      <inputCells r="C9" val="57103.4483420276"/>
      <inputCells r="D9" val="0"/>
      <inputCells r="E9" val="0"/>
      <inputCells r="F9" val="0"/>
      <inputCells r="G9" val="0"/>
    </scenario>
  </scenarios>
  <mergeCells count="1">
    <mergeCell ref="A21:H2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Sensitivity Report 1</vt:lpstr>
      <vt:lpstr>Limits Report 1</vt:lpstr>
      <vt:lpstr>LP Problem</vt:lpstr>
    </vt:vector>
  </TitlesOfParts>
  <Company>Lockheed Martin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Marnie Grice</dc:creator>
  <cp:lastModifiedBy>M</cp:lastModifiedBy>
  <dcterms:created xsi:type="dcterms:W3CDTF">2016-08-31T20:07:17Z</dcterms:created>
  <dcterms:modified xsi:type="dcterms:W3CDTF">2017-02-01T00:12:40Z</dcterms:modified>
</cp:coreProperties>
</file>