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CS219 - Week 2 Assignment" sheetId="1" r:id="rId1"/>
    <sheet name="Answer Key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<sst xmlns="http://schemas.openxmlformats.org/spreadsheetml/2006/main" count="81" uniqueCount="79">
  <si>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ASSETS</t>
  </si>
  <si>
    <t xml:space="preserve">    Cash</t>
  </si>
  <si>
    <t xml:space="preserve">    Accounts Receivable</t>
  </si>
  <si>
    <t xml:space="preserve">    Inventory</t>
  </si>
  <si>
    <t xml:space="preserve">    Supplies</t>
  </si>
  <si>
    <t xml:space="preserve">    Prepaid Expenses</t>
  </si>
  <si>
    <t xml:space="preserve">  Total Current Assets</t>
  </si>
  <si>
    <t xml:space="preserve">    Equipment</t>
  </si>
  <si>
    <t xml:space="preserve">    Leasehold Improvements</t>
  </si>
  <si>
    <t xml:space="preserve">    Vehicles</t>
  </si>
  <si>
    <t xml:space="preserve">    Building</t>
  </si>
  <si>
    <t>TOTAL ASSETS</t>
  </si>
  <si>
    <t>LIABILITIES</t>
  </si>
  <si>
    <t xml:space="preserve">    Accounts Payable</t>
  </si>
  <si>
    <t xml:space="preserve">    Taxes Payable</t>
  </si>
  <si>
    <t xml:space="preserve">    Furniture/Fixtures</t>
  </si>
  <si>
    <t xml:space="preserve">    Accrued Payroll</t>
  </si>
  <si>
    <t xml:space="preserve">  Total Current Liabilities</t>
  </si>
  <si>
    <t xml:space="preserve">  Total Long-Term Liabilities</t>
  </si>
  <si>
    <t>TOTAL LIABILITIES</t>
  </si>
  <si>
    <t>NET WORTH</t>
  </si>
  <si>
    <t>TOTAL NET WORTH</t>
  </si>
  <si>
    <t>TOTAL LIABILITIES &amp; NET WORTH</t>
  </si>
  <si>
    <t xml:space="preserve">    Property</t>
  </si>
  <si>
    <t xml:space="preserve">       Subtotal</t>
  </si>
  <si>
    <t xml:space="preserve">    (Less) Accumulated Depreciation</t>
  </si>
  <si>
    <t xml:space="preserve">  Retained Earnings</t>
  </si>
  <si>
    <t xml:space="preserve">  Common Stock</t>
  </si>
  <si>
    <t xml:space="preserve">   Net Property, Plant &amp; Equipment</t>
  </si>
  <si>
    <t>Other Assets</t>
  </si>
  <si>
    <t xml:space="preserve">  Preferred Stock</t>
  </si>
  <si>
    <t xml:space="preserve">  Treasury Stock</t>
  </si>
  <si>
    <t>BALANCE SHEET</t>
  </si>
  <si>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 Current Assets</t>
    </r>
  </si>
  <si>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Current Liabilities:</t>
    </r>
  </si>
  <si>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 Property, Plant &amp; Equipment</t>
    </r>
  </si>
  <si>
    <t>Company A</t>
  </si>
  <si>
    <t>Company B</t>
  </si>
  <si>
    <t>Ratio Calculations</t>
  </si>
  <si>
    <t>Current Ratio</t>
  </si>
  <si>
    <t>Quick Ratio</t>
  </si>
  <si>
    <t>Days Cash Available</t>
  </si>
  <si>
    <t>Debt-to-Net Worth</t>
  </si>
  <si>
    <t>Debt Service Coverage Ratio</t>
  </si>
  <si>
    <t>Operating Margin</t>
  </si>
  <si>
    <t>Return on Equity</t>
  </si>
  <si>
    <t>Formula</t>
  </si>
  <si>
    <t>Current Assets  / Current Liabilities</t>
  </si>
  <si>
    <t>Total Liabilities / Net Worth</t>
  </si>
  <si>
    <t>(Net Income plus Interest, Depreciation and Amortization) / Maximum Annual Debt Service</t>
  </si>
  <si>
    <t xml:space="preserve">    Short-Term Investments</t>
  </si>
  <si>
    <t>INCOME STATEMENT</t>
  </si>
  <si>
    <t>Gross Revenue</t>
  </si>
  <si>
    <t>Operating Expenses</t>
  </si>
  <si>
    <t>Other Income/Expenses</t>
  </si>
  <si>
    <t>Income Before Taxes</t>
  </si>
  <si>
    <t>Income from Operations</t>
  </si>
  <si>
    <t>Income Taxes</t>
  </si>
  <si>
    <t>Net Income</t>
  </si>
  <si>
    <t>Total Revenue</t>
  </si>
  <si>
    <r>
      <t xml:space="preserve">    </t>
    </r>
    <r>
      <rPr>
        <sz val="11"/>
        <rFont val="Times New Roman"/>
        <family val="1"/>
      </rPr>
      <t>Salaries Expenses</t>
    </r>
  </si>
  <si>
    <r>
      <t xml:space="preserve">    </t>
    </r>
    <r>
      <rPr>
        <sz val="11"/>
        <rFont val="Times New Roman"/>
        <family val="1"/>
      </rPr>
      <t>Supplies Expenses</t>
    </r>
  </si>
  <si>
    <r>
      <t xml:space="preserve">    </t>
    </r>
    <r>
      <rPr>
        <sz val="11"/>
        <rFont val="Times New Roman"/>
        <family val="1"/>
      </rPr>
      <t>Other Expenses</t>
    </r>
  </si>
  <si>
    <r>
      <t xml:space="preserve">    </t>
    </r>
    <r>
      <rPr>
        <sz val="11"/>
        <rFont val="Times New Roman"/>
        <family val="1"/>
      </rPr>
      <t>Depreciation &amp; Amort. Expenses</t>
    </r>
  </si>
  <si>
    <t>Total Operating Expenses</t>
  </si>
  <si>
    <r>
      <t xml:space="preserve">    </t>
    </r>
    <r>
      <rPr>
        <sz val="11"/>
        <rFont val="Times New Roman"/>
        <family val="1"/>
      </rPr>
      <t>Sales Returns &amp; Allowances</t>
    </r>
  </si>
  <si>
    <r>
      <t xml:space="preserve">    </t>
    </r>
    <r>
      <rPr>
        <sz val="11"/>
        <rFont val="Times New Roman"/>
        <family val="1"/>
      </rPr>
      <t>Interest Income</t>
    </r>
  </si>
  <si>
    <r>
      <t xml:space="preserve">    </t>
    </r>
    <r>
      <rPr>
        <sz val="11"/>
        <rFont val="Times New Roman"/>
        <family val="1"/>
      </rPr>
      <t>Interest Expense</t>
    </r>
  </si>
  <si>
    <t>Total Other Income/Expenses</t>
  </si>
  <si>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- Daily Cash Operating Expenses = Operating Expenses - Depreciation &amp; Amortization Expense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</si>
  <si>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Net Income / Total Revenue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</si>
  <si>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Net Income / Owner's Equity</t>
    </r>
  </si>
  <si>
    <t>Maximum Annaul Debt Service (MADS)</t>
  </si>
  <si>
    <r>
      <t>(Cash and Short-Term Investments) / (Daily Cash Operating Expenses</t>
    </r>
    <r>
      <rPr>
        <b/>
        <sz val="12"/>
        <rFont val="Times New Roman"/>
        <family val="1"/>
      </rPr>
      <t>*</t>
    </r>
    <r>
      <rPr>
        <sz val="11"/>
        <rFont val="Times New Roman"/>
        <family val="1"/>
      </rPr>
      <t>/365)</t>
    </r>
    <r>
      <rPr>
        <b/>
        <sz val="12"/>
        <rFont val="Times New Roman"/>
        <family val="1"/>
      </rPr>
      <t xml:space="preserve"> </t>
    </r>
  </si>
  <si>
    <t xml:space="preserve">    Short-Term Notes Payable</t>
  </si>
  <si>
    <t xml:space="preserve">    Current Portion of Long-Term Debt</t>
  </si>
  <si>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 Long-Term Liabilities:</t>
    </r>
  </si>
  <si>
    <t xml:space="preserve">    Long-Term Debt</t>
  </si>
  <si>
    <t>(Cash + Short-Term Investments + Net Accounts Receivable)  / Current Liabilities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</si>
</sst>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%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9" fontId="2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9" fontId="2" fillId="0" borderId="0" xfId="0" applyNumberFormat="1" applyFont="1" applyAlignment="1">
      <alignment vertical="center"/>
    </xf>
    <xf numFmtId="14" fontId="1" fillId="0" borderId="10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37" fontId="10" fillId="0" borderId="11" xfId="0" applyNumberFormat="1" applyFont="1" applyBorder="1" applyAlignment="1">
      <alignment/>
    </xf>
    <xf numFmtId="0" fontId="7" fillId="19" borderId="16" xfId="0" applyFont="1" applyFill="1" applyBorder="1" applyAlignment="1">
      <alignment horizontal="center" vertical="center"/>
    </xf>
    <xf numFmtId="177" fontId="2" fillId="0" borderId="0" xfId="42" applyNumberFormat="1" applyFont="1" applyAlignment="1">
      <alignment vertical="center"/>
    </xf>
    <xf numFmtId="10" fontId="2" fillId="0" borderId="0" xfId="57" applyNumberFormat="1" applyFont="1" applyAlignment="1">
      <alignment/>
    </xf>
    <xf numFmtId="14" fontId="1" fillId="14" borderId="16" xfId="0" applyNumberFormat="1" applyFont="1" applyFill="1" applyBorder="1" applyAlignment="1">
      <alignment/>
    </xf>
    <xf numFmtId="0" fontId="7" fillId="15" borderId="17" xfId="0" applyFont="1" applyFill="1" applyBorder="1" applyAlignment="1">
      <alignment/>
    </xf>
    <xf numFmtId="0" fontId="6" fillId="15" borderId="18" xfId="0" applyFont="1" applyFill="1" applyBorder="1" applyAlignment="1">
      <alignment wrapText="1"/>
    </xf>
    <xf numFmtId="0" fontId="7" fillId="17" borderId="16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left"/>
    </xf>
    <xf numFmtId="0" fontId="2" fillId="13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13" borderId="0" xfId="0" applyFont="1" applyFill="1" applyAlignment="1">
      <alignment wrapText="1"/>
    </xf>
    <xf numFmtId="0" fontId="5" fillId="13" borderId="0" xfId="0" applyFont="1" applyFill="1" applyAlignment="1">
      <alignment vertical="center" wrapText="1"/>
    </xf>
    <xf numFmtId="0" fontId="7" fillId="19" borderId="19" xfId="0" applyFont="1" applyFill="1" applyBorder="1" applyAlignment="1">
      <alignment/>
    </xf>
    <xf numFmtId="0" fontId="2" fillId="19" borderId="20" xfId="0" applyFont="1" applyFill="1" applyBorder="1" applyAlignment="1">
      <alignment/>
    </xf>
    <xf numFmtId="14" fontId="1" fillId="1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tabSelected="1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6" sqref="B46"/>
    </sheetView>
  </sheetViews>
  <sheetFormatPr defaultColWidth="9.140625" defaultRowHeight="12.75"/>
  <cols>
    <col min="1" max="1" width="3.7109375" style="2" customWidth="1"/>
    <col min="2" max="2" width="32.7109375" style="2" customWidth="1"/>
    <col min="3" max="3" width="4.7109375" style="2" customWidth="1"/>
    <col min="4" max="4" width="18.7109375" style="2" customWidth="1"/>
    <col min="5" max="5" width="8.7109375" style="2" customWidth="1"/>
    <col min="6" max="6" width="18.7109375" style="2" customWidth="1"/>
    <col min="7" max="16384" width="9.140625" style="2" customWidth="1"/>
  </cols>
  <sheetData>
    <row r="2" ht="16.5" thickBot="1">
      <c r="B2" s="1"/>
    </row>
    <row r="3" spans="2:6" ht="20.25" thickBot="1" thickTop="1">
      <c r="B3" s="30" t="s">
        <v>32</v>
      </c>
      <c r="D3" s="32" t="s">
        <v>36</v>
      </c>
      <c r="F3" s="26" t="s">
        <v>37</v>
      </c>
    </row>
    <row r="4" spans="2:6" ht="17.25" thickBot="1" thickTop="1">
      <c r="B4" s="13"/>
      <c r="D4" s="40">
        <v>41639</v>
      </c>
      <c r="F4" s="40">
        <v>41639</v>
      </c>
    </row>
    <row r="5" spans="4:6" ht="12.75">
      <c r="D5" s="7"/>
      <c r="F5" s="7"/>
    </row>
    <row r="6" spans="2:6" ht="14.25">
      <c r="B6" s="5" t="s">
        <v>0</v>
      </c>
      <c r="D6" s="8"/>
      <c r="F6" s="8"/>
    </row>
    <row r="7" spans="2:6" ht="12.75">
      <c r="B7" s="4" t="s">
        <v>33</v>
      </c>
      <c r="D7" s="8"/>
      <c r="F7" s="8"/>
    </row>
    <row r="8" spans="2:6" ht="12.75">
      <c r="B8" s="2" t="s">
        <v>1</v>
      </c>
      <c r="D8" s="9">
        <v>727239</v>
      </c>
      <c r="F8" s="9">
        <v>1744723</v>
      </c>
    </row>
    <row r="9" spans="2:6" ht="12.75">
      <c r="B9" s="2" t="s">
        <v>50</v>
      </c>
      <c r="D9" s="9">
        <v>109316</v>
      </c>
      <c r="F9" s="9">
        <v>181238</v>
      </c>
    </row>
    <row r="10" spans="2:6" ht="12.75">
      <c r="B10" s="2" t="s">
        <v>2</v>
      </c>
      <c r="D10" s="9">
        <v>229446</v>
      </c>
      <c r="F10" s="9">
        <v>380771</v>
      </c>
    </row>
    <row r="11" spans="2:6" ht="12.75">
      <c r="B11" s="2" t="s">
        <v>3</v>
      </c>
      <c r="D11" s="9">
        <v>504218</v>
      </c>
      <c r="F11" s="9">
        <v>809245</v>
      </c>
    </row>
    <row r="12" spans="2:6" ht="12.75">
      <c r="B12" s="2" t="s">
        <v>4</v>
      </c>
      <c r="D12" s="9">
        <v>66823</v>
      </c>
      <c r="F12" s="9">
        <v>102910</v>
      </c>
    </row>
    <row r="13" spans="2:6" ht="12.75">
      <c r="B13" s="2" t="s">
        <v>5</v>
      </c>
      <c r="D13" s="10">
        <v>18744</v>
      </c>
      <c r="F13" s="10">
        <v>31452</v>
      </c>
    </row>
    <row r="14" spans="2:6" ht="12.75">
      <c r="B14" s="2" t="s">
        <v>6</v>
      </c>
      <c r="D14" s="9">
        <f>SUM(D8:D13)</f>
        <v>1655786</v>
      </c>
      <c r="F14" s="9">
        <f>SUM(F8:F13)</f>
        <v>3250339</v>
      </c>
    </row>
    <row r="15" spans="4:6" ht="12.75">
      <c r="D15" s="9"/>
      <c r="F15" s="9"/>
    </row>
    <row r="16" spans="2:6" ht="12.75">
      <c r="B16" s="4" t="s">
        <v>35</v>
      </c>
      <c r="D16" s="9"/>
      <c r="F16" s="9"/>
    </row>
    <row r="17" spans="2:6" ht="12.75">
      <c r="B17" s="2" t="s">
        <v>23</v>
      </c>
      <c r="D17" s="9">
        <v>1347219</v>
      </c>
      <c r="F17" s="9">
        <v>2225328</v>
      </c>
    </row>
    <row r="18" spans="2:6" ht="12.75">
      <c r="B18" s="2" t="s">
        <v>10</v>
      </c>
      <c r="D18" s="9">
        <v>3462981</v>
      </c>
      <c r="F18" s="9">
        <v>5732176</v>
      </c>
    </row>
    <row r="19" spans="2:6" ht="12.75">
      <c r="B19" s="2" t="s">
        <v>8</v>
      </c>
      <c r="D19" s="9">
        <v>657234</v>
      </c>
      <c r="F19" s="9">
        <v>1116946</v>
      </c>
    </row>
    <row r="20" spans="2:6" ht="12.75">
      <c r="B20" s="2" t="s">
        <v>7</v>
      </c>
      <c r="D20" s="9">
        <v>414219</v>
      </c>
      <c r="F20" s="9">
        <v>684602</v>
      </c>
    </row>
    <row r="21" spans="2:6" ht="12.75">
      <c r="B21" s="2" t="s">
        <v>15</v>
      </c>
      <c r="D21" s="9">
        <v>227845</v>
      </c>
      <c r="F21" s="9">
        <v>347381</v>
      </c>
    </row>
    <row r="22" spans="2:6" ht="12.75">
      <c r="B22" s="2" t="s">
        <v>9</v>
      </c>
      <c r="D22" s="9">
        <v>94285</v>
      </c>
      <c r="F22" s="9">
        <v>157984</v>
      </c>
    </row>
    <row r="23" spans="2:6" ht="12.75">
      <c r="B23" s="2" t="s">
        <v>24</v>
      </c>
      <c r="D23" s="11">
        <f>SUM(D17:D22)</f>
        <v>6203783</v>
      </c>
      <c r="F23" s="11">
        <f>SUM(F17:F22)</f>
        <v>10264417</v>
      </c>
    </row>
    <row r="24" spans="2:6" ht="12.75">
      <c r="B24" s="2" t="s">
        <v>25</v>
      </c>
      <c r="D24" s="10">
        <v>-1871235</v>
      </c>
      <c r="F24" s="10">
        <v>-3091266</v>
      </c>
    </row>
    <row r="25" spans="2:6" ht="12.75">
      <c r="B25" s="2" t="s">
        <v>28</v>
      </c>
      <c r="D25" s="9">
        <f>SUM(D23:D24)</f>
        <v>4332548</v>
      </c>
      <c r="F25" s="9">
        <f>SUM(F23:F24)</f>
        <v>7173151</v>
      </c>
    </row>
    <row r="26" spans="4:6" ht="12.75">
      <c r="D26" s="9"/>
      <c r="F26" s="9"/>
    </row>
    <row r="27" spans="2:6" ht="12.75">
      <c r="B27" s="2" t="s">
        <v>29</v>
      </c>
      <c r="D27" s="9">
        <v>321428</v>
      </c>
      <c r="F27" s="9"/>
    </row>
    <row r="28" spans="4:6" ht="12.75">
      <c r="D28" s="9"/>
      <c r="F28" s="9"/>
    </row>
    <row r="29" spans="2:6" ht="15" thickBot="1">
      <c r="B29" s="5" t="s">
        <v>11</v>
      </c>
      <c r="D29" s="12">
        <f>+D14+D25+D27</f>
        <v>6309762</v>
      </c>
      <c r="F29" s="12">
        <f>+F14+F25+F27</f>
        <v>10423490</v>
      </c>
    </row>
    <row r="30" spans="4:6" ht="13.5" thickTop="1">
      <c r="D30" s="9"/>
      <c r="F30" s="9"/>
    </row>
    <row r="31" spans="2:6" ht="14.25">
      <c r="B31" s="5" t="s">
        <v>12</v>
      </c>
      <c r="D31" s="9"/>
      <c r="F31" s="9"/>
    </row>
    <row r="32" spans="2:6" ht="12.75">
      <c r="B32" s="4" t="s">
        <v>34</v>
      </c>
      <c r="D32" s="9"/>
      <c r="F32" s="9"/>
    </row>
    <row r="33" spans="2:6" ht="12.75">
      <c r="B33" s="2" t="s">
        <v>13</v>
      </c>
      <c r="D33" s="9">
        <v>178357</v>
      </c>
      <c r="F33" s="9">
        <v>301289</v>
      </c>
    </row>
    <row r="34" spans="2:6" ht="12.75">
      <c r="B34" s="2" t="s">
        <v>14</v>
      </c>
      <c r="D34" s="9">
        <v>210387</v>
      </c>
      <c r="F34" s="9">
        <v>357128</v>
      </c>
    </row>
    <row r="35" spans="2:6" ht="12.75">
      <c r="B35" s="2" t="s">
        <v>16</v>
      </c>
      <c r="D35" s="9">
        <v>483218</v>
      </c>
      <c r="F35" s="9">
        <v>781680</v>
      </c>
    </row>
    <row r="36" spans="2:6" ht="12.75">
      <c r="B36" s="2" t="s">
        <v>74</v>
      </c>
      <c r="D36" s="9">
        <v>16843</v>
      </c>
      <c r="F36" s="9">
        <v>26791</v>
      </c>
    </row>
    <row r="37" spans="2:6" ht="12.75">
      <c r="B37" s="2" t="s">
        <v>75</v>
      </c>
      <c r="D37" s="10">
        <v>137344</v>
      </c>
      <c r="F37" s="10">
        <v>224618</v>
      </c>
    </row>
    <row r="38" spans="2:6" ht="12.75">
      <c r="B38" s="2" t="s">
        <v>17</v>
      </c>
      <c r="D38" s="9">
        <f>SUM(D32:D37)</f>
        <v>1026149</v>
      </c>
      <c r="F38" s="9">
        <f>SUM(F32:F37)</f>
        <v>1691506</v>
      </c>
    </row>
    <row r="39" spans="4:6" ht="12.75">
      <c r="D39" s="9"/>
      <c r="F39" s="9"/>
    </row>
    <row r="40" spans="2:6" ht="12.75">
      <c r="B40" s="4" t="s">
        <v>76</v>
      </c>
      <c r="D40" s="9"/>
      <c r="F40" s="9"/>
    </row>
    <row r="41" spans="2:6" ht="12.75">
      <c r="B41" s="2" t="s">
        <v>77</v>
      </c>
      <c r="D41" s="10">
        <v>352188</v>
      </c>
      <c r="F41" s="10">
        <v>1075382</v>
      </c>
    </row>
    <row r="42" spans="2:6" ht="12.75">
      <c r="B42" s="2" t="s">
        <v>18</v>
      </c>
      <c r="D42" s="9">
        <f>+D41</f>
        <v>352188</v>
      </c>
      <c r="F42" s="9">
        <f>+F41</f>
        <v>1075382</v>
      </c>
    </row>
    <row r="43" spans="4:6" ht="12.75">
      <c r="D43" s="9"/>
      <c r="F43" s="9"/>
    </row>
    <row r="44" spans="2:6" ht="14.25">
      <c r="B44" s="5" t="s">
        <v>19</v>
      </c>
      <c r="D44" s="9">
        <f>+D38+D42</f>
        <v>1378337</v>
      </c>
      <c r="F44" s="9">
        <f>+F38+F42</f>
        <v>2766888</v>
      </c>
    </row>
    <row r="45" spans="4:6" ht="12.75">
      <c r="D45" s="9"/>
      <c r="F45" s="9"/>
    </row>
    <row r="46" spans="2:6" ht="14.25">
      <c r="B46" s="5" t="s">
        <v>20</v>
      </c>
      <c r="D46" s="9"/>
      <c r="F46" s="9"/>
    </row>
    <row r="47" spans="2:6" ht="12.75">
      <c r="B47" s="2" t="s">
        <v>27</v>
      </c>
      <c r="D47" s="9">
        <v>2856137</v>
      </c>
      <c r="F47" s="9">
        <v>4377626.05</v>
      </c>
    </row>
    <row r="48" spans="2:6" ht="12.75">
      <c r="B48" s="2" t="s">
        <v>30</v>
      </c>
      <c r="D48" s="9">
        <v>309395</v>
      </c>
      <c r="F48" s="9">
        <v>510501.75</v>
      </c>
    </row>
    <row r="49" spans="2:6" ht="12.75">
      <c r="B49" s="2" t="s">
        <v>31</v>
      </c>
      <c r="D49" s="9">
        <v>177843</v>
      </c>
      <c r="F49" s="9">
        <v>293440.95</v>
      </c>
    </row>
    <row r="50" spans="2:6" ht="12.75">
      <c r="B50" s="2" t="s">
        <v>26</v>
      </c>
      <c r="D50" s="9">
        <f>1475294+112756</f>
        <v>1588050</v>
      </c>
      <c r="F50" s="9">
        <v>2475033.1</v>
      </c>
    </row>
    <row r="51" spans="4:6" ht="12.75">
      <c r="D51" s="9"/>
      <c r="E51" s="3"/>
      <c r="F51" s="9"/>
    </row>
    <row r="52" spans="2:6" ht="14.25">
      <c r="B52" s="5" t="s">
        <v>21</v>
      </c>
      <c r="D52" s="11">
        <f>SUM(D47:D50)</f>
        <v>4931425</v>
      </c>
      <c r="F52" s="11">
        <f>SUM(F47:F50)</f>
        <v>7656601.85</v>
      </c>
    </row>
    <row r="53" spans="4:6" ht="12.75">
      <c r="D53" s="9"/>
      <c r="F53" s="9"/>
    </row>
    <row r="54" spans="2:6" ht="29.25" thickBot="1">
      <c r="B54" s="6" t="s">
        <v>22</v>
      </c>
      <c r="D54" s="12">
        <f>+D44+D52</f>
        <v>6309762</v>
      </c>
      <c r="F54" s="12">
        <f>+F44+F52</f>
        <v>10423489.85</v>
      </c>
    </row>
    <row r="55" spans="4:6" ht="13.5" thickTop="1">
      <c r="D55" s="3"/>
      <c r="F55" s="3"/>
    </row>
    <row r="56" ht="12.75">
      <c r="D56" s="3"/>
    </row>
    <row r="57" ht="13.5" thickBot="1">
      <c r="D57" s="3"/>
    </row>
    <row r="58" ht="20.25" thickBot="1" thickTop="1">
      <c r="B58" s="30" t="s">
        <v>51</v>
      </c>
    </row>
    <row r="59" spans="4:6" ht="17.25" thickBot="1" thickTop="1">
      <c r="D59" s="29">
        <v>41639</v>
      </c>
      <c r="F59" s="29">
        <v>41639</v>
      </c>
    </row>
    <row r="60" spans="4:6" ht="15.75">
      <c r="D60" s="22"/>
      <c r="F60" s="22"/>
    </row>
    <row r="61" spans="2:6" ht="14.25">
      <c r="B61" s="5" t="s">
        <v>52</v>
      </c>
      <c r="D61" s="9">
        <v>9626732</v>
      </c>
      <c r="F61" s="9">
        <v>15327293</v>
      </c>
    </row>
    <row r="62" spans="2:6" ht="15">
      <c r="B62" s="24" t="s">
        <v>65</v>
      </c>
      <c r="D62" s="25">
        <v>-283452</v>
      </c>
      <c r="F62" s="25">
        <v>-356782</v>
      </c>
    </row>
    <row r="63" spans="2:6" ht="14.25">
      <c r="B63" s="5" t="s">
        <v>59</v>
      </c>
      <c r="D63" s="9">
        <f>D61+D62</f>
        <v>9343280</v>
      </c>
      <c r="F63" s="9">
        <f>F61+F62</f>
        <v>14970511</v>
      </c>
    </row>
    <row r="64" spans="4:6" ht="12.75">
      <c r="D64" s="8"/>
      <c r="F64" s="8"/>
    </row>
    <row r="65" spans="2:6" ht="14.25">
      <c r="B65" s="5" t="s">
        <v>53</v>
      </c>
      <c r="D65" s="9"/>
      <c r="F65" s="9"/>
    </row>
    <row r="66" spans="2:6" ht="15">
      <c r="B66" s="24" t="s">
        <v>60</v>
      </c>
      <c r="D66" s="9">
        <v>3452348</v>
      </c>
      <c r="F66" s="9">
        <v>5855832</v>
      </c>
    </row>
    <row r="67" spans="2:6" ht="15">
      <c r="B67" s="24" t="s">
        <v>61</v>
      </c>
      <c r="D67" s="9">
        <v>327521</v>
      </c>
      <c r="F67" s="9">
        <v>533410</v>
      </c>
    </row>
    <row r="68" spans="2:6" ht="15">
      <c r="B68" s="24" t="s">
        <v>63</v>
      </c>
      <c r="D68" s="9">
        <v>364872</v>
      </c>
      <c r="F68" s="9">
        <v>588039</v>
      </c>
    </row>
    <row r="69" spans="2:6" ht="15">
      <c r="B69" s="24" t="s">
        <v>62</v>
      </c>
      <c r="D69" s="25">
        <v>2317295</v>
      </c>
      <c r="F69" s="25">
        <v>3822537</v>
      </c>
    </row>
    <row r="70" spans="2:6" ht="14.25">
      <c r="B70" s="5" t="s">
        <v>64</v>
      </c>
      <c r="D70" s="9">
        <f>SUM(D66:D69)</f>
        <v>6462036</v>
      </c>
      <c r="F70" s="9">
        <f>SUM(F66:F69)</f>
        <v>10799818</v>
      </c>
    </row>
    <row r="71" spans="4:6" ht="12.75">
      <c r="D71" s="8"/>
      <c r="F71" s="8"/>
    </row>
    <row r="72" spans="2:6" ht="14.25">
      <c r="B72" s="5" t="s">
        <v>56</v>
      </c>
      <c r="D72" s="9">
        <f>D61-D70</f>
        <v>3164696</v>
      </c>
      <c r="F72" s="9">
        <f>F61-F70</f>
        <v>4527475</v>
      </c>
    </row>
    <row r="73" spans="4:6" ht="12.75">
      <c r="D73" s="8"/>
      <c r="F73" s="8"/>
    </row>
    <row r="74" spans="2:6" ht="14.25">
      <c r="B74" s="5" t="s">
        <v>54</v>
      </c>
      <c r="D74" s="9"/>
      <c r="F74" s="9"/>
    </row>
    <row r="75" spans="2:6" ht="15">
      <c r="B75" s="24" t="s">
        <v>66</v>
      </c>
      <c r="D75" s="9">
        <v>86438</v>
      </c>
      <c r="F75" s="9">
        <f>D75*1.65</f>
        <v>142622.69999999998</v>
      </c>
    </row>
    <row r="76" spans="2:6" ht="15">
      <c r="B76" s="24" t="s">
        <v>67</v>
      </c>
      <c r="D76" s="25">
        <v>23467</v>
      </c>
      <c r="F76" s="25">
        <f>D76*1.65</f>
        <v>38720.549999999996</v>
      </c>
    </row>
    <row r="77" spans="2:6" ht="14.25">
      <c r="B77" s="5" t="s">
        <v>68</v>
      </c>
      <c r="D77" s="9">
        <f>D75-D76</f>
        <v>62971</v>
      </c>
      <c r="F77" s="9">
        <f>F75-F76</f>
        <v>103902.15</v>
      </c>
    </row>
    <row r="78" spans="4:6" ht="12.75">
      <c r="D78" s="8"/>
      <c r="F78" s="8"/>
    </row>
    <row r="79" spans="2:6" ht="14.25">
      <c r="B79" s="5" t="s">
        <v>55</v>
      </c>
      <c r="D79" s="9">
        <f>D72+D77</f>
        <v>3227667</v>
      </c>
      <c r="F79" s="9">
        <f>F72+F77</f>
        <v>4631377.15</v>
      </c>
    </row>
    <row r="80" spans="4:6" ht="12.75">
      <c r="D80" s="8"/>
      <c r="F80" s="8"/>
    </row>
    <row r="81" spans="2:6" ht="14.25">
      <c r="B81" s="5" t="s">
        <v>57</v>
      </c>
      <c r="D81" s="9">
        <f>D79*0.28</f>
        <v>903746.7600000001</v>
      </c>
      <c r="F81" s="9">
        <f>F79*0.28</f>
        <v>1296785.6020000002</v>
      </c>
    </row>
    <row r="82" spans="4:6" ht="12.75">
      <c r="D82" s="8"/>
      <c r="F82" s="8"/>
    </row>
    <row r="83" spans="2:6" ht="15" thickBot="1">
      <c r="B83" s="5" t="s">
        <v>58</v>
      </c>
      <c r="D83" s="23">
        <f>D79-D81</f>
        <v>2323920.2399999998</v>
      </c>
      <c r="F83" s="23">
        <f>F79-F81</f>
        <v>3334591.5480000004</v>
      </c>
    </row>
    <row r="84" ht="13.5" thickTop="1"/>
    <row r="87" spans="2:6" ht="28.5">
      <c r="B87" s="31" t="s">
        <v>72</v>
      </c>
      <c r="D87" s="27">
        <v>165000</v>
      </c>
      <c r="F87" s="27">
        <v>297000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7109375" style="2" customWidth="1"/>
    <col min="2" max="2" width="20.7109375" style="2" customWidth="1"/>
    <col min="3" max="3" width="3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5.8515625" style="2" customWidth="1"/>
    <col min="8" max="8" width="40.7109375" style="2" customWidth="1"/>
    <col min="9" max="16384" width="9.140625" style="2" customWidth="1"/>
  </cols>
  <sheetData>
    <row r="1" ht="13.5" thickBot="1"/>
    <row r="2" spans="2:6" ht="19.5" thickBot="1">
      <c r="B2" s="38" t="s">
        <v>38</v>
      </c>
      <c r="C2" s="39"/>
      <c r="D2" s="15"/>
      <c r="F2" s="15"/>
    </row>
    <row r="3" spans="4:8" ht="15.75">
      <c r="D3" s="20" t="s">
        <v>36</v>
      </c>
      <c r="F3" s="20" t="s">
        <v>37</v>
      </c>
      <c r="H3" s="33" t="s">
        <v>46</v>
      </c>
    </row>
    <row r="4" ht="12.75">
      <c r="H4" s="34"/>
    </row>
    <row r="5" spans="2:8" ht="15">
      <c r="B5" s="14" t="s">
        <v>39</v>
      </c>
      <c r="D5" s="19">
        <f>'HCS219 - Week 2 Assignment'!D14/'HCS219 - Week 2 Assignment'!D38</f>
        <v>1.6135921781339746</v>
      </c>
      <c r="F5" s="19">
        <f>'HCS219 - Week 2 Assignment'!F14/'HCS219 - Week 2 Assignment'!F38</f>
        <v>1.9215651614596696</v>
      </c>
      <c r="H5" s="35" t="s">
        <v>47</v>
      </c>
    </row>
    <row r="6" ht="12.75">
      <c r="H6" s="34"/>
    </row>
    <row r="7" spans="2:8" ht="30">
      <c r="B7" s="17" t="s">
        <v>40</v>
      </c>
      <c r="D7" s="21">
        <f>('HCS219 - Week 2 Assignment'!D8+'HCS219 - Week 2 Assignment'!D9+'HCS219 - Week 2 Assignment'!D10)/'HCS219 - Week 2 Assignment'!D38</f>
        <v>1.0388364652696636</v>
      </c>
      <c r="F7" s="21">
        <f>('HCS219 - Week 2 Assignment'!F8+'HCS219 - Week 2 Assignment'!F9+'HCS219 - Week 2 Assignment'!F10)/'HCS219 - Week 2 Assignment'!F38</f>
        <v>1.3637149380492886</v>
      </c>
      <c r="H7" s="36" t="s">
        <v>78</v>
      </c>
    </row>
    <row r="8" ht="12.75">
      <c r="H8" s="34"/>
    </row>
    <row r="9" spans="2:8" ht="30.75">
      <c r="B9" s="18" t="s">
        <v>41</v>
      </c>
      <c r="D9" s="21">
        <f>('HCS219 - Week 2 Assignment'!D8+'HCS219 - Week 2 Assignment'!D9)/(('HCS219 - Week 2 Assignment'!D70-'HCS219 - Week 2 Assignment'!D68)/365)</f>
        <v>50.079442672035725</v>
      </c>
      <c r="F9" s="21">
        <f>('HCS219 - Week 2 Assignment'!F8+'HCS219 - Week 2 Assignment'!F9)/(('HCS219 - Week 2 Assignment'!F70-'HCS219 - Week 2 Assignment'!F68)/365)</f>
        <v>68.83969629581682</v>
      </c>
      <c r="H9" s="36" t="s">
        <v>73</v>
      </c>
    </row>
    <row r="10" ht="12.75">
      <c r="H10" s="34"/>
    </row>
    <row r="11" spans="2:8" ht="15">
      <c r="B11" s="14" t="s">
        <v>42</v>
      </c>
      <c r="D11" s="19">
        <f>'HCS219 - Week 2 Assignment'!D44/'HCS219 - Week 2 Assignment'!D52</f>
        <v>0.2795007528249948</v>
      </c>
      <c r="F11" s="19">
        <f>'HCS219 - Week 2 Assignment'!F44/'HCS219 - Week 2 Assignment'!F52</f>
        <v>0.3613728458402209</v>
      </c>
      <c r="H11" s="35" t="s">
        <v>48</v>
      </c>
    </row>
    <row r="12" ht="15">
      <c r="H12" s="35"/>
    </row>
    <row r="13" spans="2:8" ht="45">
      <c r="B13" s="16" t="s">
        <v>43</v>
      </c>
      <c r="D13" s="21">
        <f>('HCS219 - Week 2 Assignment'!D83+'HCS219 - Week 2 Assignment'!D68+'HCS219 - Week 2 Assignment'!D76)/'HCS219 - Week 2 Assignment'!D87</f>
        <v>16.437934787878785</v>
      </c>
      <c r="F13" s="21">
        <f>('HCS219 - Week 2 Assignment'!F83+'HCS219 - Week 2 Assignment'!F68+'HCS219 - Week 2 Assignment'!F76)/'HCS219 - Week 2 Assignment'!F87</f>
        <v>13.337882484848485</v>
      </c>
      <c r="H13" s="37" t="s">
        <v>49</v>
      </c>
    </row>
    <row r="14" ht="12.75">
      <c r="H14" s="34"/>
    </row>
    <row r="15" spans="2:8" ht="15">
      <c r="B15" s="14" t="s">
        <v>44</v>
      </c>
      <c r="D15" s="28">
        <f>'HCS219 - Week 2 Assignment'!D83/'HCS219 - Week 2 Assignment'!D61</f>
        <v>0.24140281873433267</v>
      </c>
      <c r="F15" s="28">
        <f>'HCS219 - Week 2 Assignment'!F83/'HCS219 - Week 2 Assignment'!F61</f>
        <v>0.21755906590942056</v>
      </c>
      <c r="H15" s="35" t="s">
        <v>70</v>
      </c>
    </row>
    <row r="16" ht="12.75">
      <c r="H16" s="34"/>
    </row>
    <row r="17" spans="2:8" ht="15">
      <c r="B17" s="14" t="s">
        <v>45</v>
      </c>
      <c r="D17" s="28">
        <f>'HCS219 - Week 2 Assignment'!D83/'HCS219 - Week 2 Assignment'!D52</f>
        <v>0.4712472033945563</v>
      </c>
      <c r="F17" s="28">
        <f>'HCS219 - Week 2 Assignment'!F83/'HCS219 - Week 2 Assignment'!F52</f>
        <v>0.4355184732506367</v>
      </c>
      <c r="H17" s="35" t="s">
        <v>71</v>
      </c>
    </row>
    <row r="22" ht="15.75">
      <c r="B22" s="2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entwstle</dc:creator>
  <cp:keywords/>
  <dc:description/>
  <cp:lastModifiedBy>DJ Shirey</cp:lastModifiedBy>
  <cp:lastPrinted>2008-09-03T15:38:08Z</cp:lastPrinted>
  <dcterms:created xsi:type="dcterms:W3CDTF">1999-05-06T14:21:23Z</dcterms:created>
  <dcterms:modified xsi:type="dcterms:W3CDTF">2014-07-18T16:03:02Z</dcterms:modified>
  <cp:category/>
  <cp:version/>
  <cp:contentType/>
  <cp:contentStatus/>
</cp:coreProperties>
</file>