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ate1904="1" showInkAnnotation="0" autoCompressPictures="0"/>
  <bookViews>
    <workbookView xWindow="2145" yWindow="105" windowWidth="12915" windowHeight="11760" tabRatio="500"/>
  </bookViews>
  <sheets>
    <sheet name="MATH533 Course Project Data SAL" sheetId="1" r:id="rId1"/>
    <sheet name="SpecA" sheetId="2" r:id="rId2"/>
    <sheet name="Spec B" sheetId="3" r:id="rId3"/>
    <sheet name="SpecC" sheetId="4" r:id="rId4"/>
    <sheet name="Specd" sheetId="5" r:id="rId5"/>
  </sheets>
  <calcPr calcId="152511"/>
  <pivotCaches>
    <pivotCache cacheId="0" r:id="rId6"/>
    <pivotCache cacheId="1" r:id="rId7"/>
  </pivotCaches>
</workbook>
</file>

<file path=xl/calcChain.xml><?xml version="1.0" encoding="utf-8"?>
<calcChain xmlns="http://schemas.openxmlformats.org/spreadsheetml/2006/main">
  <c r="F10" i="4" l="1"/>
  <c r="F9" i="4"/>
  <c r="F7" i="4"/>
  <c r="F11" i="4"/>
  <c r="E11" i="2"/>
  <c r="E9" i="2"/>
  <c r="E7" i="2"/>
  <c r="E25" i="2"/>
  <c r="E24" i="2"/>
  <c r="E21" i="3"/>
  <c r="E20" i="3"/>
  <c r="E18" i="3"/>
  <c r="F21" i="4"/>
  <c r="F20" i="4"/>
  <c r="F22" i="5"/>
  <c r="F21" i="5"/>
  <c r="F13" i="5" l="1"/>
  <c r="F16" i="5"/>
  <c r="F10" i="5"/>
  <c r="F8" i="5"/>
  <c r="F6" i="5"/>
  <c r="G13" i="4"/>
  <c r="G17" i="2"/>
  <c r="E19" i="2"/>
  <c r="E6" i="3"/>
  <c r="F14" i="4" l="1"/>
  <c r="F16" i="4" s="1"/>
  <c r="E10" i="3"/>
  <c r="E8" i="3"/>
  <c r="E12" i="3" s="1"/>
  <c r="E14" i="3" s="1"/>
  <c r="E15" i="2"/>
  <c r="E13" i="2"/>
  <c r="F14" i="5" l="1"/>
  <c r="F12" i="5"/>
</calcChain>
</file>

<file path=xl/sharedStrings.xml><?xml version="1.0" encoding="utf-8"?>
<sst xmlns="http://schemas.openxmlformats.org/spreadsheetml/2006/main" count="468" uniqueCount="80">
  <si>
    <t>CALLS</t>
  </si>
  <si>
    <t>TIME</t>
  </si>
  <si>
    <t>SALES</t>
  </si>
  <si>
    <t>YEARS</t>
  </si>
  <si>
    <t>NONE</t>
  </si>
  <si>
    <t>GROUP</t>
  </si>
  <si>
    <t>ONLINE</t>
  </si>
  <si>
    <t>Employee Number</t>
  </si>
  <si>
    <t>TYPE</t>
  </si>
  <si>
    <t xml:space="preserve">Legend:  </t>
    <phoneticPr fontId="2" type="noConversion"/>
  </si>
  <si>
    <t>Employee Number is just as it sounds.</t>
  </si>
  <si>
    <r>
      <t>SALES</t>
    </r>
    <r>
      <rPr>
        <sz val="10"/>
        <rFont val="Verdana"/>
        <family val="2"/>
      </rPr>
      <t xml:space="preserve"> represents the number sales made this week.</t>
    </r>
  </si>
  <si>
    <r>
      <t>CALLS</t>
    </r>
    <r>
      <rPr>
        <sz val="10"/>
        <rFont val="Verdana"/>
        <family val="2"/>
      </rPr>
      <t xml:space="preserve"> represents the number of sales calls made this week.</t>
    </r>
  </si>
  <si>
    <r>
      <t>TIME</t>
    </r>
    <r>
      <rPr>
        <sz val="10"/>
        <rFont val="Verdana"/>
        <family val="2"/>
      </rPr>
      <t xml:space="preserve"> represents the average time per call this week.</t>
    </r>
  </si>
  <si>
    <r>
      <t>YEARS</t>
    </r>
    <r>
      <rPr>
        <sz val="10"/>
        <rFont val="Verdana"/>
        <family val="2"/>
      </rPr>
      <t xml:space="preserve"> represents years of experience in the call center.</t>
    </r>
  </si>
  <si>
    <r>
      <t>TYPE</t>
    </r>
    <r>
      <rPr>
        <sz val="10"/>
        <rFont val="Verdana"/>
        <family val="2"/>
      </rPr>
      <t xml:space="preserve"> represents the type of training the employee received.</t>
    </r>
  </si>
  <si>
    <t> Mean sales per week exceeds 41.5 per salesperson</t>
  </si>
  <si>
    <t>c. Mean calls made among those with no training is less than 145</t>
  </si>
  <si>
    <t>d. Mean time per call is greater than 15 minutes</t>
  </si>
  <si>
    <t>b.</t>
  </si>
  <si>
    <t xml:space="preserve"> Proportion receiving online training is less than 55%</t>
  </si>
  <si>
    <t>TIME represents the average time per call this week.</t>
  </si>
  <si>
    <t>Ho</t>
  </si>
  <si>
    <t>Ha</t>
  </si>
  <si>
    <t>mu=15</t>
  </si>
  <si>
    <t>Mean,xbar</t>
  </si>
  <si>
    <t>Std.dev.sd</t>
  </si>
  <si>
    <t>n</t>
  </si>
  <si>
    <t>std error</t>
  </si>
  <si>
    <t>t-value</t>
  </si>
  <si>
    <t>p-value</t>
  </si>
  <si>
    <t>alpha</t>
  </si>
  <si>
    <t>mu=41.5</t>
  </si>
  <si>
    <t>mu&gt;41.5</t>
  </si>
  <si>
    <t>xbar</t>
  </si>
  <si>
    <t>sd</t>
  </si>
  <si>
    <t>std.error</t>
  </si>
  <si>
    <t>Row Labels</t>
  </si>
  <si>
    <t>Grand Total</t>
  </si>
  <si>
    <t>Count of TYPE</t>
  </si>
  <si>
    <t>online</t>
  </si>
  <si>
    <t>phat</t>
  </si>
  <si>
    <t>p=0.55</t>
  </si>
  <si>
    <t>p&lt;0.55</t>
  </si>
  <si>
    <t>z-value</t>
  </si>
  <si>
    <t>mu&lt;145</t>
  </si>
  <si>
    <t>mu=145</t>
  </si>
  <si>
    <t>Rejection region</t>
  </si>
  <si>
    <t>Reject Ho,if t&gt;</t>
  </si>
  <si>
    <t>Standard Error</t>
  </si>
  <si>
    <t>Average of CALLS</t>
  </si>
  <si>
    <t>Reject Ho,if t-value&lt;</t>
  </si>
  <si>
    <t>Critical t-value</t>
  </si>
  <si>
    <t>mu&gt;15</t>
  </si>
  <si>
    <t>Mean</t>
  </si>
  <si>
    <t>Median</t>
  </si>
  <si>
    <t>Mode</t>
  </si>
  <si>
    <t>Standard Deviation</t>
  </si>
  <si>
    <t>Sample Variance</t>
  </si>
  <si>
    <t>Kurtosis</t>
  </si>
  <si>
    <t>Skewness</t>
  </si>
  <si>
    <t>Range</t>
  </si>
  <si>
    <t>Minimum</t>
  </si>
  <si>
    <t>Maximum</t>
  </si>
  <si>
    <t>Sum</t>
  </si>
  <si>
    <t>Count</t>
  </si>
  <si>
    <t>Confidence Level(95.0%)</t>
  </si>
  <si>
    <t>Reject Ho if z&lt;-1.645</t>
  </si>
  <si>
    <t>Calls</t>
  </si>
  <si>
    <t>Descriptive Statistics</t>
  </si>
  <si>
    <t>95%Confidence Interval</t>
  </si>
  <si>
    <t>Lower Limit</t>
  </si>
  <si>
    <t>Upper Limit</t>
  </si>
  <si>
    <t>95% Confidence Interval</t>
  </si>
  <si>
    <t>Stderror</t>
  </si>
  <si>
    <t>Decision</t>
  </si>
  <si>
    <t>Reject Ho</t>
  </si>
  <si>
    <t>Type</t>
  </si>
  <si>
    <t>Decision:</t>
  </si>
  <si>
    <t>Donot reject 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</si>
</sst>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0"/>
    <numFmt numFmtId="166" formatCode="0.000"/>
  </numFmts>
  <fonts count="9" x14ac:knownFonts="1">
    <font>
      <sz val="10"/>
      <name val="Verdana"/>
    </font>
    <font>
      <b/>
      <sz val="10"/>
      <name val="Verdana"/>
      <family val="2"/>
    </font>
    <font>
      <sz val="8"/>
      <name val="Verdana"/>
      <family val="2"/>
    </font>
    <font>
      <sz val="10"/>
      <name val="Verdana"/>
      <family val="2"/>
    </font>
    <font>
      <sz val="11"/>
      <color rgb="FF333333"/>
      <name val="Arial"/>
      <family val="2"/>
    </font>
    <font>
      <sz val="10"/>
      <name val="Arial"/>
      <family val="2"/>
    </font>
    <font>
      <i/>
      <sz val="10"/>
      <name val="Verdana"/>
      <family val="2"/>
    </font>
    <font>
      <sz val="10"/>
      <color rgb="FFFF0000"/>
      <name val="Verdana"/>
      <family val="2"/>
    </font>
    <font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9" fontId="5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0" fontId="4" fillId="0" borderId="0" xfId="0" applyFont="1"/>
    <xf numFmtId="0" fontId="3" fillId="0" borderId="0" xfId="0" applyFon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0" fillId="0" borderId="1" xfId="0" pivotButton="1" applyBorder="1"/>
    <xf numFmtId="0" fontId="0" fillId="0" borderId="3" xfId="0" applyBorder="1"/>
    <xf numFmtId="0" fontId="0" fillId="0" borderId="1" xfId="0" applyBorder="1" applyAlignment="1">
      <alignment horizontal="left"/>
    </xf>
    <xf numFmtId="0" fontId="0" fillId="0" borderId="3" xfId="0" applyNumberFormat="1" applyBorder="1"/>
    <xf numFmtId="0" fontId="0" fillId="0" borderId="2" xfId="0" applyBorder="1" applyAlignment="1">
      <alignment horizontal="left"/>
    </xf>
    <xf numFmtId="0" fontId="0" fillId="0" borderId="4" xfId="0" applyNumberFormat="1" applyBorder="1"/>
    <xf numFmtId="0" fontId="0" fillId="0" borderId="6" xfId="0" applyBorder="1" applyAlignment="1">
      <alignment horizontal="left"/>
    </xf>
    <xf numFmtId="0" fontId="0" fillId="0" borderId="5" xfId="0" applyNumberFormat="1" applyBorder="1"/>
    <xf numFmtId="2" fontId="0" fillId="0" borderId="0" xfId="0" applyNumberFormat="1"/>
    <xf numFmtId="165" fontId="3" fillId="0" borderId="0" xfId="0" applyNumberFormat="1" applyFont="1"/>
    <xf numFmtId="2" fontId="0" fillId="0" borderId="3" xfId="0" applyNumberFormat="1" applyBorder="1"/>
    <xf numFmtId="1" fontId="0" fillId="0" borderId="0" xfId="0" applyNumberFormat="1"/>
    <xf numFmtId="0" fontId="0" fillId="0" borderId="0" xfId="0" applyFill="1" applyBorder="1" applyAlignment="1"/>
    <xf numFmtId="0" fontId="0" fillId="0" borderId="7" xfId="0" applyFill="1" applyBorder="1" applyAlignment="1"/>
    <xf numFmtId="0" fontId="6" fillId="0" borderId="8" xfId="0" applyFont="1" applyFill="1" applyBorder="1" applyAlignment="1">
      <alignment horizontal="centerContinuous"/>
    </xf>
    <xf numFmtId="165" fontId="0" fillId="0" borderId="0" xfId="0" applyNumberFormat="1" applyFill="1" applyBorder="1" applyAlignment="1"/>
    <xf numFmtId="165" fontId="0" fillId="0" borderId="7" xfId="0" applyNumberFormat="1" applyFill="1" applyBorder="1" applyAlignment="1"/>
    <xf numFmtId="2" fontId="3" fillId="0" borderId="0" xfId="0" applyNumberFormat="1" applyFont="1"/>
    <xf numFmtId="165" fontId="0" fillId="2" borderId="0" xfId="0" applyNumberFormat="1" applyFill="1"/>
    <xf numFmtId="0" fontId="7" fillId="0" borderId="0" xfId="0" applyFont="1"/>
    <xf numFmtId="0" fontId="8" fillId="0" borderId="0" xfId="0" applyFont="1"/>
    <xf numFmtId="0" fontId="3" fillId="2" borderId="0" xfId="0" applyFont="1" applyFill="1"/>
    <xf numFmtId="165" fontId="0" fillId="3" borderId="0" xfId="0" applyNumberFormat="1" applyFill="1"/>
  </cellXfs>
  <cellStyles count="3">
    <cellStyle name="Normal" xfId="0" builtinId="0"/>
    <cellStyle name="Normal 2" xfId="1"/>
    <cellStyle name="Percent 2" xfId="2"/>
  </cellStyles>
  <dxfs count="1">
    <dxf>
      <numFmt numFmtId="2" formatCode="0.00"/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unil kumar" refreshedDate="41370.265709490741" createdVersion="5" refreshedVersion="5" minRefreshableVersion="3" recordCount="100">
  <cacheSource type="worksheet">
    <worksheetSource ref="A1:A101" sheet="Spec B"/>
  </cacheSource>
  <cacheFields count="1">
    <cacheField name="TYPE" numFmtId="0">
      <sharedItems count="3">
        <s v="ONLINE"/>
        <s v="NONE"/>
        <s v="GROUP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sunil kumar" refreshedDate="41370.674855902776" createdVersion="5" refreshedVersion="5" minRefreshableVersion="3" recordCount="100">
  <cacheSource type="worksheet">
    <worksheetSource ref="A1:B101" sheet="SpecC"/>
  </cacheSource>
  <cacheFields count="2">
    <cacheField name="CALLS" numFmtId="0">
      <sharedItems containsSemiMixedTypes="0" containsString="0" containsNumber="1" containsInteger="1" minValue="124" maxValue="201" count="60">
        <n v="171"/>
        <n v="134"/>
        <n v="165"/>
        <n v="186"/>
        <n v="180"/>
        <n v="184"/>
        <n v="126"/>
        <n v="172"/>
        <n v="161"/>
        <n v="149"/>
        <n v="181"/>
        <n v="145"/>
        <n v="140"/>
        <n v="198"/>
        <n v="168"/>
        <n v="124"/>
        <n v="135"/>
        <n v="185"/>
        <n v="154"/>
        <n v="193"/>
        <n v="153"/>
        <n v="152"/>
        <n v="170"/>
        <n v="192"/>
        <n v="150"/>
        <n v="174"/>
        <n v="178"/>
        <n v="164"/>
        <n v="191"/>
        <n v="139"/>
        <n v="138"/>
        <n v="144"/>
        <n v="177"/>
        <n v="157"/>
        <n v="131"/>
        <n v="129"/>
        <n v="183"/>
        <n v="169"/>
        <n v="155"/>
        <n v="182"/>
        <n v="143"/>
        <n v="167"/>
        <n v="142"/>
        <n v="175"/>
        <n v="163"/>
        <n v="162"/>
        <n v="189"/>
        <n v="158"/>
        <n v="160"/>
        <n v="173"/>
        <n v="188"/>
        <n v="159"/>
        <n v="166"/>
        <n v="176"/>
        <n v="151"/>
        <n v="194"/>
        <n v="146"/>
        <n v="201"/>
        <n v="156"/>
        <n v="132"/>
      </sharedItems>
    </cacheField>
    <cacheField name="TYPE" numFmtId="0">
      <sharedItems count="3">
        <s v="ONLINE"/>
        <s v="NONE"/>
        <s v="GROUP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0">
  <r>
    <x v="0"/>
  </r>
  <r>
    <x v="1"/>
  </r>
  <r>
    <x v="0"/>
  </r>
  <r>
    <x v="0"/>
  </r>
  <r>
    <x v="0"/>
  </r>
  <r>
    <x v="0"/>
  </r>
  <r>
    <x v="1"/>
  </r>
  <r>
    <x v="2"/>
  </r>
  <r>
    <x v="2"/>
  </r>
  <r>
    <x v="1"/>
  </r>
  <r>
    <x v="0"/>
  </r>
  <r>
    <x v="1"/>
  </r>
  <r>
    <x v="2"/>
  </r>
  <r>
    <x v="0"/>
  </r>
  <r>
    <x v="0"/>
  </r>
  <r>
    <x v="0"/>
  </r>
  <r>
    <x v="1"/>
  </r>
  <r>
    <x v="2"/>
  </r>
  <r>
    <x v="2"/>
  </r>
  <r>
    <x v="0"/>
  </r>
  <r>
    <x v="1"/>
  </r>
  <r>
    <x v="0"/>
  </r>
  <r>
    <x v="0"/>
  </r>
  <r>
    <x v="1"/>
  </r>
  <r>
    <x v="2"/>
  </r>
  <r>
    <x v="2"/>
  </r>
  <r>
    <x v="2"/>
  </r>
  <r>
    <x v="0"/>
  </r>
  <r>
    <x v="2"/>
  </r>
  <r>
    <x v="0"/>
  </r>
  <r>
    <x v="0"/>
  </r>
  <r>
    <x v="0"/>
  </r>
  <r>
    <x v="2"/>
  </r>
  <r>
    <x v="0"/>
  </r>
  <r>
    <x v="1"/>
  </r>
  <r>
    <x v="1"/>
  </r>
  <r>
    <x v="0"/>
  </r>
  <r>
    <x v="0"/>
  </r>
  <r>
    <x v="2"/>
  </r>
  <r>
    <x v="2"/>
  </r>
  <r>
    <x v="1"/>
  </r>
  <r>
    <x v="1"/>
  </r>
  <r>
    <x v="0"/>
  </r>
  <r>
    <x v="1"/>
  </r>
  <r>
    <x v="2"/>
  </r>
  <r>
    <x v="2"/>
  </r>
  <r>
    <x v="1"/>
  </r>
  <r>
    <x v="0"/>
  </r>
  <r>
    <x v="2"/>
  </r>
  <r>
    <x v="0"/>
  </r>
  <r>
    <x v="0"/>
  </r>
  <r>
    <x v="1"/>
  </r>
  <r>
    <x v="0"/>
  </r>
  <r>
    <x v="0"/>
  </r>
  <r>
    <x v="1"/>
  </r>
  <r>
    <x v="2"/>
  </r>
  <r>
    <x v="2"/>
  </r>
  <r>
    <x v="2"/>
  </r>
  <r>
    <x v="2"/>
  </r>
  <r>
    <x v="0"/>
  </r>
  <r>
    <x v="2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2"/>
  </r>
  <r>
    <x v="2"/>
  </r>
  <r>
    <x v="0"/>
  </r>
  <r>
    <x v="2"/>
  </r>
  <r>
    <x v="0"/>
  </r>
  <r>
    <x v="0"/>
  </r>
  <r>
    <x v="0"/>
  </r>
  <r>
    <x v="1"/>
  </r>
  <r>
    <x v="0"/>
  </r>
  <r>
    <x v="1"/>
  </r>
  <r>
    <x v="2"/>
  </r>
  <r>
    <x v="0"/>
  </r>
  <r>
    <x v="0"/>
  </r>
  <r>
    <x v="2"/>
  </r>
  <r>
    <x v="1"/>
  </r>
  <r>
    <x v="0"/>
  </r>
  <r>
    <x v="2"/>
  </r>
  <r>
    <x v="0"/>
  </r>
  <r>
    <x v="2"/>
  </r>
  <r>
    <x v="1"/>
  </r>
  <r>
    <x v="0"/>
  </r>
  <r>
    <x v="0"/>
  </r>
  <r>
    <x v="0"/>
  </r>
  <r>
    <x v="2"/>
  </r>
  <r>
    <x v="2"/>
  </r>
  <r>
    <x v="0"/>
  </r>
  <r>
    <x v="0"/>
  </r>
  <r>
    <x v="0"/>
  </r>
  <r>
    <x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00">
  <r>
    <x v="0"/>
    <x v="0"/>
  </r>
  <r>
    <x v="1"/>
    <x v="1"/>
  </r>
  <r>
    <x v="2"/>
    <x v="0"/>
  </r>
  <r>
    <x v="3"/>
    <x v="0"/>
  </r>
  <r>
    <x v="4"/>
    <x v="0"/>
  </r>
  <r>
    <x v="5"/>
    <x v="0"/>
  </r>
  <r>
    <x v="6"/>
    <x v="1"/>
  </r>
  <r>
    <x v="7"/>
    <x v="2"/>
  </r>
  <r>
    <x v="8"/>
    <x v="2"/>
  </r>
  <r>
    <x v="9"/>
    <x v="1"/>
  </r>
  <r>
    <x v="10"/>
    <x v="0"/>
  </r>
  <r>
    <x v="11"/>
    <x v="1"/>
  </r>
  <r>
    <x v="12"/>
    <x v="2"/>
  </r>
  <r>
    <x v="13"/>
    <x v="0"/>
  </r>
  <r>
    <x v="9"/>
    <x v="0"/>
  </r>
  <r>
    <x v="14"/>
    <x v="0"/>
  </r>
  <r>
    <x v="15"/>
    <x v="1"/>
  </r>
  <r>
    <x v="9"/>
    <x v="2"/>
  </r>
  <r>
    <x v="16"/>
    <x v="2"/>
  </r>
  <r>
    <x v="17"/>
    <x v="0"/>
  </r>
  <r>
    <x v="18"/>
    <x v="1"/>
  </r>
  <r>
    <x v="9"/>
    <x v="0"/>
  </r>
  <r>
    <x v="19"/>
    <x v="0"/>
  </r>
  <r>
    <x v="20"/>
    <x v="1"/>
  </r>
  <r>
    <x v="21"/>
    <x v="2"/>
  </r>
  <r>
    <x v="22"/>
    <x v="2"/>
  </r>
  <r>
    <x v="23"/>
    <x v="2"/>
  </r>
  <r>
    <x v="2"/>
    <x v="0"/>
  </r>
  <r>
    <x v="24"/>
    <x v="2"/>
  </r>
  <r>
    <x v="25"/>
    <x v="0"/>
  </r>
  <r>
    <x v="14"/>
    <x v="0"/>
  </r>
  <r>
    <x v="26"/>
    <x v="0"/>
  </r>
  <r>
    <x v="27"/>
    <x v="2"/>
  </r>
  <r>
    <x v="28"/>
    <x v="0"/>
  </r>
  <r>
    <x v="29"/>
    <x v="1"/>
  </r>
  <r>
    <x v="30"/>
    <x v="1"/>
  </r>
  <r>
    <x v="0"/>
    <x v="0"/>
  </r>
  <r>
    <x v="22"/>
    <x v="0"/>
  </r>
  <r>
    <x v="20"/>
    <x v="2"/>
  </r>
  <r>
    <x v="18"/>
    <x v="2"/>
  </r>
  <r>
    <x v="31"/>
    <x v="1"/>
  </r>
  <r>
    <x v="1"/>
    <x v="1"/>
  </r>
  <r>
    <x v="32"/>
    <x v="0"/>
  </r>
  <r>
    <x v="33"/>
    <x v="1"/>
  </r>
  <r>
    <x v="1"/>
    <x v="2"/>
  </r>
  <r>
    <x v="34"/>
    <x v="2"/>
  </r>
  <r>
    <x v="35"/>
    <x v="1"/>
  </r>
  <r>
    <x v="36"/>
    <x v="0"/>
  </r>
  <r>
    <x v="37"/>
    <x v="2"/>
  </r>
  <r>
    <x v="38"/>
    <x v="0"/>
  </r>
  <r>
    <x v="39"/>
    <x v="0"/>
  </r>
  <r>
    <x v="40"/>
    <x v="1"/>
  </r>
  <r>
    <x v="33"/>
    <x v="0"/>
  </r>
  <r>
    <x v="41"/>
    <x v="0"/>
  </r>
  <r>
    <x v="42"/>
    <x v="1"/>
  </r>
  <r>
    <x v="14"/>
    <x v="2"/>
  </r>
  <r>
    <x v="43"/>
    <x v="2"/>
  </r>
  <r>
    <x v="24"/>
    <x v="2"/>
  </r>
  <r>
    <x v="38"/>
    <x v="2"/>
  </r>
  <r>
    <x v="44"/>
    <x v="0"/>
  </r>
  <r>
    <x v="45"/>
    <x v="2"/>
  </r>
  <r>
    <x v="46"/>
    <x v="0"/>
  </r>
  <r>
    <x v="20"/>
    <x v="0"/>
  </r>
  <r>
    <x v="47"/>
    <x v="0"/>
  </r>
  <r>
    <x v="48"/>
    <x v="0"/>
  </r>
  <r>
    <x v="49"/>
    <x v="0"/>
  </r>
  <r>
    <x v="26"/>
    <x v="2"/>
  </r>
  <r>
    <x v="46"/>
    <x v="0"/>
  </r>
  <r>
    <x v="5"/>
    <x v="0"/>
  </r>
  <r>
    <x v="25"/>
    <x v="0"/>
  </r>
  <r>
    <x v="50"/>
    <x v="0"/>
  </r>
  <r>
    <x v="9"/>
    <x v="2"/>
  </r>
  <r>
    <x v="51"/>
    <x v="2"/>
  </r>
  <r>
    <x v="48"/>
    <x v="0"/>
  </r>
  <r>
    <x v="52"/>
    <x v="2"/>
  </r>
  <r>
    <x v="26"/>
    <x v="0"/>
  </r>
  <r>
    <x v="26"/>
    <x v="0"/>
  </r>
  <r>
    <x v="53"/>
    <x v="0"/>
  </r>
  <r>
    <x v="40"/>
    <x v="1"/>
  </r>
  <r>
    <x v="51"/>
    <x v="0"/>
  </r>
  <r>
    <x v="9"/>
    <x v="1"/>
  </r>
  <r>
    <x v="54"/>
    <x v="2"/>
  </r>
  <r>
    <x v="3"/>
    <x v="0"/>
  </r>
  <r>
    <x v="55"/>
    <x v="0"/>
  </r>
  <r>
    <x v="21"/>
    <x v="2"/>
  </r>
  <r>
    <x v="56"/>
    <x v="1"/>
  </r>
  <r>
    <x v="50"/>
    <x v="0"/>
  </r>
  <r>
    <x v="29"/>
    <x v="2"/>
  </r>
  <r>
    <x v="57"/>
    <x v="0"/>
  </r>
  <r>
    <x v="58"/>
    <x v="2"/>
  </r>
  <r>
    <x v="59"/>
    <x v="1"/>
  </r>
  <r>
    <x v="8"/>
    <x v="0"/>
  </r>
  <r>
    <x v="21"/>
    <x v="0"/>
  </r>
  <r>
    <x v="26"/>
    <x v="0"/>
  </r>
  <r>
    <x v="33"/>
    <x v="2"/>
  </r>
  <r>
    <x v="18"/>
    <x v="2"/>
  </r>
  <r>
    <x v="58"/>
    <x v="0"/>
  </r>
  <r>
    <x v="22"/>
    <x v="0"/>
  </r>
  <r>
    <x v="22"/>
    <x v="0"/>
  </r>
  <r>
    <x v="56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N1:O5" firstHeaderRow="1" firstDataRow="1" firstDataCol="1"/>
  <pivotFields count="1">
    <pivotField axis="axisRow" dataField="1" showAll="0">
      <items count="4">
        <item x="2"/>
        <item x="1"/>
        <item x="0"/>
        <item t="default"/>
      </items>
    </pivotField>
  </pivotFields>
  <rowFields count="1">
    <field x="0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Count of TYPE" fld="0" subtotal="count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L1:M5" firstHeaderRow="1" firstDataRow="1" firstDataCol="1"/>
  <pivotFields count="2">
    <pivotField dataField="1" showAll="0"/>
    <pivotField axis="axisRow" showAll="0">
      <items count="4">
        <item x="2"/>
        <item x="1"/>
        <item x="0"/>
        <item t="default"/>
      </items>
    </pivotField>
  </pivotFields>
  <rowFields count="1">
    <field x="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Average of CALLS" fld="0" subtotal="average" baseField="1" baseItem="0"/>
  </dataFields>
  <formats count="1">
    <format dxfId="0">
      <pivotArea collapsedLevelsAreSubtotals="1" fieldPosition="0">
        <references count="1">
          <reference field="1" count="1">
            <x v="0"/>
          </reference>
        </references>
      </pivotArea>
    </format>
  </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1"/>
  <sheetViews>
    <sheetView tabSelected="1" topLeftCell="A75" workbookViewId="0">
      <selection activeCell="I20" sqref="I20"/>
    </sheetView>
  </sheetViews>
  <sheetFormatPr defaultColWidth="11" defaultRowHeight="12.75" x14ac:dyDescent="0.2"/>
  <cols>
    <col min="1" max="1" width="15.375" style="2" customWidth="1"/>
    <col min="2" max="3" width="11" style="2"/>
    <col min="4" max="4" width="11" style="4"/>
    <col min="5" max="7" width="11" style="2"/>
    <col min="9" max="9" width="49.875" style="1" customWidth="1"/>
  </cols>
  <sheetData>
    <row r="1" spans="1:9" x14ac:dyDescent="0.2">
      <c r="A1" s="2" t="s">
        <v>7</v>
      </c>
      <c r="B1" s="2" t="s">
        <v>2</v>
      </c>
      <c r="C1" s="2" t="s">
        <v>0</v>
      </c>
      <c r="D1" s="4" t="s">
        <v>1</v>
      </c>
      <c r="E1" s="2" t="s">
        <v>3</v>
      </c>
      <c r="F1" s="2" t="s">
        <v>8</v>
      </c>
      <c r="I1" s="1" t="s">
        <v>9</v>
      </c>
    </row>
    <row r="2" spans="1:9" x14ac:dyDescent="0.2">
      <c r="A2" s="2">
        <v>1</v>
      </c>
      <c r="B2" s="2">
        <v>46</v>
      </c>
      <c r="C2" s="2">
        <v>171</v>
      </c>
      <c r="D2" s="4">
        <v>12.7</v>
      </c>
      <c r="E2" s="2">
        <v>5</v>
      </c>
      <c r="F2" s="2" t="s">
        <v>6</v>
      </c>
      <c r="I2" s="1" t="s">
        <v>10</v>
      </c>
    </row>
    <row r="3" spans="1:9" x14ac:dyDescent="0.2">
      <c r="A3" s="2">
        <v>2</v>
      </c>
      <c r="B3" s="2">
        <v>34</v>
      </c>
      <c r="C3" s="2">
        <v>134</v>
      </c>
      <c r="D3" s="4">
        <v>17</v>
      </c>
      <c r="E3" s="2">
        <v>4</v>
      </c>
      <c r="F3" s="2" t="s">
        <v>4</v>
      </c>
      <c r="I3" s="3" t="s">
        <v>11</v>
      </c>
    </row>
    <row r="4" spans="1:9" x14ac:dyDescent="0.2">
      <c r="A4" s="2">
        <v>3</v>
      </c>
      <c r="B4" s="2">
        <v>44</v>
      </c>
      <c r="C4" s="2">
        <v>165</v>
      </c>
      <c r="D4" s="4">
        <v>15.7</v>
      </c>
      <c r="E4" s="2">
        <v>3</v>
      </c>
      <c r="F4" s="2" t="s">
        <v>6</v>
      </c>
      <c r="I4" s="3" t="s">
        <v>12</v>
      </c>
    </row>
    <row r="5" spans="1:9" x14ac:dyDescent="0.2">
      <c r="A5" s="2">
        <v>4</v>
      </c>
      <c r="B5" s="2">
        <v>45</v>
      </c>
      <c r="C5" s="2">
        <v>186</v>
      </c>
      <c r="D5" s="4">
        <v>13</v>
      </c>
      <c r="E5" s="2">
        <v>3</v>
      </c>
      <c r="F5" s="2" t="s">
        <v>6</v>
      </c>
      <c r="I5" s="3" t="s">
        <v>13</v>
      </c>
    </row>
    <row r="6" spans="1:9" x14ac:dyDescent="0.2">
      <c r="A6" s="2">
        <v>5</v>
      </c>
      <c r="B6" s="2">
        <v>42</v>
      </c>
      <c r="C6" s="2">
        <v>180</v>
      </c>
      <c r="D6" s="4">
        <v>14.8</v>
      </c>
      <c r="E6" s="2">
        <v>2</v>
      </c>
      <c r="F6" s="2" t="s">
        <v>6</v>
      </c>
      <c r="I6" s="3" t="s">
        <v>14</v>
      </c>
    </row>
    <row r="7" spans="1:9" x14ac:dyDescent="0.2">
      <c r="A7" s="2">
        <v>6</v>
      </c>
      <c r="B7" s="2">
        <v>47</v>
      </c>
      <c r="C7" s="2">
        <v>184</v>
      </c>
      <c r="D7" s="4">
        <v>12.4</v>
      </c>
      <c r="E7" s="2">
        <v>2</v>
      </c>
      <c r="F7" s="2" t="s">
        <v>6</v>
      </c>
      <c r="I7" s="3" t="s">
        <v>15</v>
      </c>
    </row>
    <row r="8" spans="1:9" x14ac:dyDescent="0.2">
      <c r="A8" s="2">
        <v>7</v>
      </c>
      <c r="B8" s="2">
        <v>33</v>
      </c>
      <c r="C8" s="2">
        <v>126</v>
      </c>
      <c r="D8" s="4">
        <v>20.2</v>
      </c>
      <c r="E8" s="2">
        <v>3</v>
      </c>
      <c r="F8" s="2" t="s">
        <v>4</v>
      </c>
      <c r="I8" s="3"/>
    </row>
    <row r="9" spans="1:9" x14ac:dyDescent="0.2">
      <c r="A9" s="2">
        <v>8</v>
      </c>
      <c r="B9" s="2">
        <v>44</v>
      </c>
      <c r="C9" s="2">
        <v>172</v>
      </c>
      <c r="D9" s="4">
        <v>14.4</v>
      </c>
      <c r="E9" s="2">
        <v>3</v>
      </c>
      <c r="F9" s="2" t="s">
        <v>5</v>
      </c>
    </row>
    <row r="10" spans="1:9" x14ac:dyDescent="0.2">
      <c r="A10" s="2">
        <v>9</v>
      </c>
      <c r="B10" s="2">
        <v>42</v>
      </c>
      <c r="C10" s="2">
        <v>161</v>
      </c>
      <c r="D10" s="4">
        <v>13.9</v>
      </c>
      <c r="E10" s="2">
        <v>1</v>
      </c>
      <c r="F10" s="2" t="s">
        <v>5</v>
      </c>
    </row>
    <row r="11" spans="1:9" x14ac:dyDescent="0.2">
      <c r="A11" s="2">
        <v>10</v>
      </c>
      <c r="B11" s="2">
        <v>37</v>
      </c>
      <c r="C11" s="2">
        <v>149</v>
      </c>
      <c r="D11" s="4">
        <v>15.4</v>
      </c>
      <c r="E11" s="2">
        <v>3</v>
      </c>
      <c r="F11" s="2" t="s">
        <v>4</v>
      </c>
    </row>
    <row r="12" spans="1:9" x14ac:dyDescent="0.2">
      <c r="A12" s="2">
        <v>11</v>
      </c>
      <c r="B12" s="2">
        <v>46</v>
      </c>
      <c r="C12" s="2">
        <v>181</v>
      </c>
      <c r="D12" s="4">
        <v>12.2</v>
      </c>
      <c r="E12" s="2">
        <v>4</v>
      </c>
      <c r="F12" s="2" t="s">
        <v>6</v>
      </c>
    </row>
    <row r="13" spans="1:9" x14ac:dyDescent="0.2">
      <c r="A13" s="2">
        <v>12</v>
      </c>
      <c r="B13" s="2">
        <v>40</v>
      </c>
      <c r="C13" s="2">
        <v>145</v>
      </c>
      <c r="D13" s="4">
        <v>16</v>
      </c>
      <c r="E13" s="2">
        <v>0</v>
      </c>
      <c r="F13" s="2" t="s">
        <v>4</v>
      </c>
    </row>
    <row r="14" spans="1:9" x14ac:dyDescent="0.2">
      <c r="A14" s="2">
        <v>13</v>
      </c>
      <c r="B14" s="2">
        <v>43</v>
      </c>
      <c r="C14" s="2">
        <v>140</v>
      </c>
      <c r="D14" s="4">
        <v>17</v>
      </c>
      <c r="E14" s="2">
        <v>2</v>
      </c>
      <c r="F14" s="2" t="s">
        <v>5</v>
      </c>
    </row>
    <row r="15" spans="1:9" x14ac:dyDescent="0.2">
      <c r="A15" s="2">
        <v>14</v>
      </c>
      <c r="B15" s="2">
        <v>52</v>
      </c>
      <c r="C15" s="2">
        <v>198</v>
      </c>
      <c r="D15" s="4">
        <v>13.5</v>
      </c>
      <c r="E15" s="2">
        <v>2</v>
      </c>
      <c r="F15" s="2" t="s">
        <v>6</v>
      </c>
    </row>
    <row r="16" spans="1:9" x14ac:dyDescent="0.2">
      <c r="A16" s="2">
        <v>15</v>
      </c>
      <c r="B16" s="2">
        <v>41</v>
      </c>
      <c r="C16" s="2">
        <v>149</v>
      </c>
      <c r="D16" s="4">
        <v>17.3</v>
      </c>
      <c r="E16" s="2">
        <v>0</v>
      </c>
      <c r="F16" s="2" t="s">
        <v>6</v>
      </c>
    </row>
    <row r="17" spans="1:6" x14ac:dyDescent="0.2">
      <c r="A17" s="2">
        <v>16</v>
      </c>
      <c r="B17" s="2">
        <v>42</v>
      </c>
      <c r="C17" s="2">
        <v>168</v>
      </c>
      <c r="D17" s="4">
        <v>12.9</v>
      </c>
      <c r="E17" s="2">
        <v>3</v>
      </c>
      <c r="F17" s="2" t="s">
        <v>6</v>
      </c>
    </row>
    <row r="18" spans="1:6" x14ac:dyDescent="0.2">
      <c r="A18" s="2">
        <v>17</v>
      </c>
      <c r="B18" s="2">
        <v>32</v>
      </c>
      <c r="C18" s="2">
        <v>124</v>
      </c>
      <c r="D18" s="4">
        <v>17.5</v>
      </c>
      <c r="E18" s="2">
        <v>2</v>
      </c>
      <c r="F18" s="2" t="s">
        <v>4</v>
      </c>
    </row>
    <row r="19" spans="1:6" x14ac:dyDescent="0.2">
      <c r="A19" s="2">
        <v>18</v>
      </c>
      <c r="B19" s="2">
        <v>42</v>
      </c>
      <c r="C19" s="2">
        <v>149</v>
      </c>
      <c r="D19" s="4">
        <v>16.5</v>
      </c>
      <c r="E19" s="2">
        <v>1</v>
      </c>
      <c r="F19" s="2" t="s">
        <v>5</v>
      </c>
    </row>
    <row r="20" spans="1:6" x14ac:dyDescent="0.2">
      <c r="A20" s="2">
        <v>19</v>
      </c>
      <c r="B20" s="2">
        <v>38</v>
      </c>
      <c r="C20" s="2">
        <v>135</v>
      </c>
      <c r="D20" s="4">
        <v>18.2</v>
      </c>
      <c r="E20" s="2">
        <v>1</v>
      </c>
      <c r="F20" s="2" t="s">
        <v>5</v>
      </c>
    </row>
    <row r="21" spans="1:6" x14ac:dyDescent="0.2">
      <c r="A21" s="2">
        <v>20</v>
      </c>
      <c r="B21" s="2">
        <v>49</v>
      </c>
      <c r="C21" s="2">
        <v>185</v>
      </c>
      <c r="D21" s="4">
        <v>18.600000000000001</v>
      </c>
      <c r="E21" s="2">
        <v>2</v>
      </c>
      <c r="F21" s="2" t="s">
        <v>6</v>
      </c>
    </row>
    <row r="22" spans="1:6" x14ac:dyDescent="0.2">
      <c r="A22" s="2">
        <v>21</v>
      </c>
      <c r="B22" s="2">
        <v>39</v>
      </c>
      <c r="C22" s="2">
        <v>154</v>
      </c>
      <c r="D22" s="4">
        <v>18.3</v>
      </c>
      <c r="E22" s="2">
        <v>1</v>
      </c>
      <c r="F22" s="2" t="s">
        <v>4</v>
      </c>
    </row>
    <row r="23" spans="1:6" x14ac:dyDescent="0.2">
      <c r="A23" s="2">
        <v>22</v>
      </c>
      <c r="B23" s="2">
        <v>43</v>
      </c>
      <c r="C23" s="2">
        <v>149</v>
      </c>
      <c r="D23" s="4">
        <v>15.6</v>
      </c>
      <c r="E23" s="2">
        <v>1</v>
      </c>
      <c r="F23" s="2" t="s">
        <v>6</v>
      </c>
    </row>
    <row r="24" spans="1:6" x14ac:dyDescent="0.2">
      <c r="A24" s="2">
        <v>23</v>
      </c>
      <c r="B24" s="2">
        <v>50</v>
      </c>
      <c r="C24" s="2">
        <v>193</v>
      </c>
      <c r="D24" s="4">
        <v>13.2</v>
      </c>
      <c r="E24" s="2">
        <v>1</v>
      </c>
      <c r="F24" s="2" t="s">
        <v>6</v>
      </c>
    </row>
    <row r="25" spans="1:6" x14ac:dyDescent="0.2">
      <c r="A25" s="2">
        <v>24</v>
      </c>
      <c r="B25" s="2">
        <v>37</v>
      </c>
      <c r="C25" s="2">
        <v>153</v>
      </c>
      <c r="D25" s="4">
        <v>18.7</v>
      </c>
      <c r="E25" s="2">
        <v>0</v>
      </c>
      <c r="F25" s="2" t="s">
        <v>4</v>
      </c>
    </row>
    <row r="26" spans="1:6" x14ac:dyDescent="0.2">
      <c r="A26" s="2">
        <v>25</v>
      </c>
      <c r="B26" s="2">
        <v>39</v>
      </c>
      <c r="C26" s="2">
        <v>152</v>
      </c>
      <c r="D26" s="4">
        <v>15</v>
      </c>
      <c r="E26" s="2">
        <v>3</v>
      </c>
      <c r="F26" s="2" t="s">
        <v>5</v>
      </c>
    </row>
    <row r="27" spans="1:6" x14ac:dyDescent="0.2">
      <c r="A27" s="2">
        <v>26</v>
      </c>
      <c r="B27" s="2">
        <v>43</v>
      </c>
      <c r="C27" s="2">
        <v>170</v>
      </c>
      <c r="D27" s="4">
        <v>14.7</v>
      </c>
      <c r="E27" s="2">
        <v>4</v>
      </c>
      <c r="F27" s="2" t="s">
        <v>5</v>
      </c>
    </row>
    <row r="28" spans="1:6" x14ac:dyDescent="0.2">
      <c r="A28" s="2">
        <v>27</v>
      </c>
      <c r="B28" s="2">
        <v>44</v>
      </c>
      <c r="C28" s="2">
        <v>192</v>
      </c>
      <c r="D28" s="4">
        <v>14.6</v>
      </c>
      <c r="E28" s="2">
        <v>1</v>
      </c>
      <c r="F28" s="2" t="s">
        <v>5</v>
      </c>
    </row>
    <row r="29" spans="1:6" x14ac:dyDescent="0.2">
      <c r="A29" s="2">
        <v>28</v>
      </c>
      <c r="B29" s="2">
        <v>45</v>
      </c>
      <c r="C29" s="2">
        <v>165</v>
      </c>
      <c r="D29" s="4">
        <v>16.399999999999999</v>
      </c>
      <c r="E29" s="2">
        <v>3</v>
      </c>
      <c r="F29" s="2" t="s">
        <v>6</v>
      </c>
    </row>
    <row r="30" spans="1:6" x14ac:dyDescent="0.2">
      <c r="A30" s="2">
        <v>29</v>
      </c>
      <c r="B30" s="2">
        <v>40</v>
      </c>
      <c r="C30" s="2">
        <v>150</v>
      </c>
      <c r="D30" s="4">
        <v>15.3</v>
      </c>
      <c r="E30" s="2">
        <v>3</v>
      </c>
      <c r="F30" s="2" t="s">
        <v>5</v>
      </c>
    </row>
    <row r="31" spans="1:6" x14ac:dyDescent="0.2">
      <c r="A31" s="2">
        <v>30</v>
      </c>
      <c r="B31" s="2">
        <v>43</v>
      </c>
      <c r="C31" s="2">
        <v>174</v>
      </c>
      <c r="D31" s="4">
        <v>15.6</v>
      </c>
      <c r="E31" s="2">
        <v>2</v>
      </c>
      <c r="F31" s="2" t="s">
        <v>6</v>
      </c>
    </row>
    <row r="32" spans="1:6" x14ac:dyDescent="0.2">
      <c r="A32" s="2">
        <v>31</v>
      </c>
      <c r="B32" s="2">
        <v>42</v>
      </c>
      <c r="C32" s="2">
        <v>168</v>
      </c>
      <c r="D32" s="4">
        <v>15</v>
      </c>
      <c r="E32" s="2">
        <v>0</v>
      </c>
      <c r="F32" s="2" t="s">
        <v>6</v>
      </c>
    </row>
    <row r="33" spans="1:6" x14ac:dyDescent="0.2">
      <c r="A33" s="2">
        <v>32</v>
      </c>
      <c r="B33" s="2">
        <v>48</v>
      </c>
      <c r="C33" s="2">
        <v>178</v>
      </c>
      <c r="D33" s="4">
        <v>15.1</v>
      </c>
      <c r="E33" s="2">
        <v>3</v>
      </c>
      <c r="F33" s="2" t="s">
        <v>6</v>
      </c>
    </row>
    <row r="34" spans="1:6" x14ac:dyDescent="0.2">
      <c r="A34" s="2">
        <v>33</v>
      </c>
      <c r="B34" s="2">
        <v>44</v>
      </c>
      <c r="C34" s="2">
        <v>164</v>
      </c>
      <c r="D34" s="4">
        <v>16.5</v>
      </c>
      <c r="E34" s="2">
        <v>3</v>
      </c>
      <c r="F34" s="2" t="s">
        <v>5</v>
      </c>
    </row>
    <row r="35" spans="1:6" x14ac:dyDescent="0.2">
      <c r="A35" s="2">
        <v>34</v>
      </c>
      <c r="B35" s="2">
        <v>51</v>
      </c>
      <c r="C35" s="2">
        <v>191</v>
      </c>
      <c r="D35" s="4">
        <v>11.8</v>
      </c>
      <c r="E35" s="2">
        <v>2</v>
      </c>
      <c r="F35" s="2" t="s">
        <v>6</v>
      </c>
    </row>
    <row r="36" spans="1:6" x14ac:dyDescent="0.2">
      <c r="A36" s="2">
        <v>35</v>
      </c>
      <c r="B36" s="2">
        <v>37</v>
      </c>
      <c r="C36" s="2">
        <v>139</v>
      </c>
      <c r="D36" s="4">
        <v>14.4</v>
      </c>
      <c r="E36" s="2">
        <v>0</v>
      </c>
      <c r="F36" s="2" t="s">
        <v>4</v>
      </c>
    </row>
    <row r="37" spans="1:6" x14ac:dyDescent="0.2">
      <c r="A37" s="2">
        <v>36</v>
      </c>
      <c r="B37" s="2">
        <v>37</v>
      </c>
      <c r="C37" s="2">
        <v>138</v>
      </c>
      <c r="D37" s="4">
        <v>17.7</v>
      </c>
      <c r="E37" s="2">
        <v>1</v>
      </c>
      <c r="F37" s="2" t="s">
        <v>4</v>
      </c>
    </row>
    <row r="38" spans="1:6" x14ac:dyDescent="0.2">
      <c r="A38" s="2">
        <v>37</v>
      </c>
      <c r="B38" s="2">
        <v>46</v>
      </c>
      <c r="C38" s="2">
        <v>171</v>
      </c>
      <c r="D38" s="4">
        <v>15.9</v>
      </c>
      <c r="E38" s="2">
        <v>5</v>
      </c>
      <c r="F38" s="2" t="s">
        <v>6</v>
      </c>
    </row>
    <row r="39" spans="1:6" x14ac:dyDescent="0.2">
      <c r="A39" s="2">
        <v>38</v>
      </c>
      <c r="B39" s="2">
        <v>44</v>
      </c>
      <c r="C39" s="2">
        <v>170</v>
      </c>
      <c r="D39" s="4">
        <v>11.2</v>
      </c>
      <c r="E39" s="2">
        <v>0</v>
      </c>
      <c r="F39" s="2" t="s">
        <v>6</v>
      </c>
    </row>
    <row r="40" spans="1:6" x14ac:dyDescent="0.2">
      <c r="A40" s="2">
        <v>39</v>
      </c>
      <c r="B40" s="2">
        <v>41</v>
      </c>
      <c r="C40" s="2">
        <v>153</v>
      </c>
      <c r="D40" s="4">
        <v>18</v>
      </c>
      <c r="E40" s="2">
        <v>3</v>
      </c>
      <c r="F40" s="2" t="s">
        <v>5</v>
      </c>
    </row>
    <row r="41" spans="1:6" x14ac:dyDescent="0.2">
      <c r="A41" s="2">
        <v>40</v>
      </c>
      <c r="B41" s="2">
        <v>42</v>
      </c>
      <c r="C41" s="2">
        <v>154</v>
      </c>
      <c r="D41" s="4">
        <v>15.1</v>
      </c>
      <c r="E41" s="2">
        <v>2</v>
      </c>
      <c r="F41" s="2" t="s">
        <v>5</v>
      </c>
    </row>
    <row r="42" spans="1:6" x14ac:dyDescent="0.2">
      <c r="A42" s="2">
        <v>41</v>
      </c>
      <c r="B42" s="2">
        <v>40</v>
      </c>
      <c r="C42" s="2">
        <v>144</v>
      </c>
      <c r="D42" s="4">
        <v>14</v>
      </c>
      <c r="E42" s="2">
        <v>3</v>
      </c>
      <c r="F42" s="2" t="s">
        <v>4</v>
      </c>
    </row>
    <row r="43" spans="1:6" x14ac:dyDescent="0.2">
      <c r="A43" s="2">
        <v>42</v>
      </c>
      <c r="B43" s="2">
        <v>37</v>
      </c>
      <c r="C43" s="2">
        <v>134</v>
      </c>
      <c r="D43" s="4">
        <v>16.899999999999999</v>
      </c>
      <c r="E43" s="2">
        <v>2</v>
      </c>
      <c r="F43" s="2" t="s">
        <v>4</v>
      </c>
    </row>
    <row r="44" spans="1:6" x14ac:dyDescent="0.2">
      <c r="A44" s="2">
        <v>43</v>
      </c>
      <c r="B44" s="2">
        <v>47</v>
      </c>
      <c r="C44" s="2">
        <v>177</v>
      </c>
      <c r="D44" s="4">
        <v>17.2</v>
      </c>
      <c r="E44" s="2">
        <v>0</v>
      </c>
      <c r="F44" s="2" t="s">
        <v>6</v>
      </c>
    </row>
    <row r="45" spans="1:6" x14ac:dyDescent="0.2">
      <c r="A45" s="2">
        <v>44</v>
      </c>
      <c r="B45" s="2">
        <v>39</v>
      </c>
      <c r="C45" s="2">
        <v>157</v>
      </c>
      <c r="D45" s="4">
        <v>14.5</v>
      </c>
      <c r="E45" s="2">
        <v>4</v>
      </c>
      <c r="F45" s="2" t="s">
        <v>4</v>
      </c>
    </row>
    <row r="46" spans="1:6" x14ac:dyDescent="0.2">
      <c r="A46" s="2">
        <v>45</v>
      </c>
      <c r="B46" s="2">
        <v>40</v>
      </c>
      <c r="C46" s="2">
        <v>134</v>
      </c>
      <c r="D46" s="4">
        <v>20.2</v>
      </c>
      <c r="E46" s="2">
        <v>3</v>
      </c>
      <c r="F46" s="2" t="s">
        <v>5</v>
      </c>
    </row>
    <row r="47" spans="1:6" x14ac:dyDescent="0.2">
      <c r="A47" s="2">
        <v>46</v>
      </c>
      <c r="B47" s="2">
        <v>37</v>
      </c>
      <c r="C47" s="2">
        <v>131</v>
      </c>
      <c r="D47" s="4">
        <v>18.3</v>
      </c>
      <c r="E47" s="2">
        <v>1</v>
      </c>
      <c r="F47" s="2" t="s">
        <v>5</v>
      </c>
    </row>
    <row r="48" spans="1:6" x14ac:dyDescent="0.2">
      <c r="A48" s="2">
        <v>47</v>
      </c>
      <c r="B48" s="2">
        <v>35</v>
      </c>
      <c r="C48" s="2">
        <v>129</v>
      </c>
      <c r="D48" s="4">
        <v>18.399999999999999</v>
      </c>
      <c r="E48" s="2">
        <v>4</v>
      </c>
      <c r="F48" s="2" t="s">
        <v>4</v>
      </c>
    </row>
    <row r="49" spans="1:6" x14ac:dyDescent="0.2">
      <c r="A49" s="2">
        <v>48</v>
      </c>
      <c r="B49" s="2">
        <v>44</v>
      </c>
      <c r="C49" s="2">
        <v>183</v>
      </c>
      <c r="D49" s="4">
        <v>15.1</v>
      </c>
      <c r="E49" s="2">
        <v>4</v>
      </c>
      <c r="F49" s="2" t="s">
        <v>6</v>
      </c>
    </row>
    <row r="50" spans="1:6" x14ac:dyDescent="0.2">
      <c r="A50" s="2">
        <v>49</v>
      </c>
      <c r="B50" s="2">
        <v>43</v>
      </c>
      <c r="C50" s="2">
        <v>169</v>
      </c>
      <c r="D50" s="4">
        <v>14</v>
      </c>
      <c r="E50" s="2">
        <v>5</v>
      </c>
      <c r="F50" s="2" t="s">
        <v>5</v>
      </c>
    </row>
    <row r="51" spans="1:6" x14ac:dyDescent="0.2">
      <c r="A51" s="2">
        <v>50</v>
      </c>
      <c r="B51" s="2">
        <v>42</v>
      </c>
      <c r="C51" s="2">
        <v>155</v>
      </c>
      <c r="D51" s="4">
        <v>16</v>
      </c>
      <c r="E51" s="2">
        <v>2</v>
      </c>
      <c r="F51" s="2" t="s">
        <v>6</v>
      </c>
    </row>
    <row r="52" spans="1:6" x14ac:dyDescent="0.2">
      <c r="A52" s="2">
        <v>51</v>
      </c>
      <c r="B52" s="2">
        <v>48</v>
      </c>
      <c r="C52" s="2">
        <v>182</v>
      </c>
      <c r="D52" s="4">
        <v>12.8</v>
      </c>
      <c r="E52" s="2">
        <v>2</v>
      </c>
      <c r="F52" s="2" t="s">
        <v>6</v>
      </c>
    </row>
    <row r="53" spans="1:6" x14ac:dyDescent="0.2">
      <c r="A53" s="2">
        <v>52</v>
      </c>
      <c r="B53" s="2">
        <v>37</v>
      </c>
      <c r="C53" s="2">
        <v>143</v>
      </c>
      <c r="D53" s="4">
        <v>12</v>
      </c>
      <c r="E53" s="2">
        <v>1</v>
      </c>
      <c r="F53" s="2" t="s">
        <v>4</v>
      </c>
    </row>
    <row r="54" spans="1:6" x14ac:dyDescent="0.2">
      <c r="A54" s="2">
        <v>53</v>
      </c>
      <c r="B54" s="2">
        <v>41</v>
      </c>
      <c r="C54" s="2">
        <v>157</v>
      </c>
      <c r="D54" s="4">
        <v>13.5</v>
      </c>
      <c r="E54" s="2">
        <v>1</v>
      </c>
      <c r="F54" s="2" t="s">
        <v>6</v>
      </c>
    </row>
    <row r="55" spans="1:6" x14ac:dyDescent="0.2">
      <c r="A55" s="2">
        <v>54</v>
      </c>
      <c r="B55" s="2">
        <v>43</v>
      </c>
      <c r="C55" s="2">
        <v>167</v>
      </c>
      <c r="D55" s="4">
        <v>14.8</v>
      </c>
      <c r="E55" s="2">
        <v>3</v>
      </c>
      <c r="F55" s="2" t="s">
        <v>6</v>
      </c>
    </row>
    <row r="56" spans="1:6" x14ac:dyDescent="0.2">
      <c r="A56" s="2">
        <v>55</v>
      </c>
      <c r="B56" s="2">
        <v>40</v>
      </c>
      <c r="C56" s="2">
        <v>142</v>
      </c>
      <c r="D56" s="4">
        <v>15.8</v>
      </c>
      <c r="E56" s="2">
        <v>2</v>
      </c>
      <c r="F56" s="2" t="s">
        <v>4</v>
      </c>
    </row>
    <row r="57" spans="1:6" x14ac:dyDescent="0.2">
      <c r="A57" s="2">
        <v>56</v>
      </c>
      <c r="B57" s="2">
        <v>42</v>
      </c>
      <c r="C57" s="2">
        <v>168</v>
      </c>
      <c r="D57" s="4">
        <v>12.1</v>
      </c>
      <c r="E57" s="2">
        <v>2</v>
      </c>
      <c r="F57" s="2" t="s">
        <v>5</v>
      </c>
    </row>
    <row r="58" spans="1:6" x14ac:dyDescent="0.2">
      <c r="A58" s="2">
        <v>57</v>
      </c>
      <c r="B58" s="2">
        <v>43</v>
      </c>
      <c r="C58" s="2">
        <v>175</v>
      </c>
      <c r="D58" s="4">
        <v>14.8</v>
      </c>
      <c r="E58" s="2">
        <v>2</v>
      </c>
      <c r="F58" s="2" t="s">
        <v>5</v>
      </c>
    </row>
    <row r="59" spans="1:6" x14ac:dyDescent="0.2">
      <c r="A59" s="2">
        <v>58</v>
      </c>
      <c r="B59" s="2">
        <v>39</v>
      </c>
      <c r="C59" s="2">
        <v>150</v>
      </c>
      <c r="D59" s="4">
        <v>18</v>
      </c>
      <c r="E59" s="2">
        <v>2</v>
      </c>
      <c r="F59" s="2" t="s">
        <v>5</v>
      </c>
    </row>
    <row r="60" spans="1:6" x14ac:dyDescent="0.2">
      <c r="A60" s="2">
        <v>59</v>
      </c>
      <c r="B60" s="2">
        <v>41</v>
      </c>
      <c r="C60" s="2">
        <v>155</v>
      </c>
      <c r="D60" s="4">
        <v>17.899999999999999</v>
      </c>
      <c r="E60" s="2">
        <v>1</v>
      </c>
      <c r="F60" s="2" t="s">
        <v>5</v>
      </c>
    </row>
    <row r="61" spans="1:6" x14ac:dyDescent="0.2">
      <c r="A61" s="2">
        <v>60</v>
      </c>
      <c r="B61" s="2">
        <v>46</v>
      </c>
      <c r="C61" s="2">
        <v>163</v>
      </c>
      <c r="D61" s="4">
        <v>16.600000000000001</v>
      </c>
      <c r="E61" s="2">
        <v>2</v>
      </c>
      <c r="F61" s="2" t="s">
        <v>6</v>
      </c>
    </row>
    <row r="62" spans="1:6" x14ac:dyDescent="0.2">
      <c r="A62" s="2">
        <v>61</v>
      </c>
      <c r="B62" s="2">
        <v>40</v>
      </c>
      <c r="C62" s="2">
        <v>162</v>
      </c>
      <c r="D62" s="4">
        <v>13.6</v>
      </c>
      <c r="E62" s="2">
        <v>4</v>
      </c>
      <c r="F62" s="2" t="s">
        <v>5</v>
      </c>
    </row>
    <row r="63" spans="1:6" x14ac:dyDescent="0.2">
      <c r="A63" s="2">
        <v>62</v>
      </c>
      <c r="B63" s="2">
        <v>44</v>
      </c>
      <c r="C63" s="2">
        <v>189</v>
      </c>
      <c r="D63" s="4">
        <v>14.1</v>
      </c>
      <c r="E63" s="2">
        <v>3</v>
      </c>
      <c r="F63" s="2" t="s">
        <v>6</v>
      </c>
    </row>
    <row r="64" spans="1:6" x14ac:dyDescent="0.2">
      <c r="A64" s="2">
        <v>63</v>
      </c>
      <c r="B64" s="2">
        <v>44</v>
      </c>
      <c r="C64" s="2">
        <v>153</v>
      </c>
      <c r="D64" s="4">
        <v>20.9</v>
      </c>
      <c r="E64" s="2">
        <v>2</v>
      </c>
      <c r="F64" s="2" t="s">
        <v>6</v>
      </c>
    </row>
    <row r="65" spans="1:6" x14ac:dyDescent="0.2">
      <c r="A65" s="2">
        <v>64</v>
      </c>
      <c r="B65" s="2">
        <v>41</v>
      </c>
      <c r="C65" s="2">
        <v>158</v>
      </c>
      <c r="D65" s="4">
        <v>13.4</v>
      </c>
      <c r="E65" s="2">
        <v>3</v>
      </c>
      <c r="F65" s="2" t="s">
        <v>6</v>
      </c>
    </row>
    <row r="66" spans="1:6" x14ac:dyDescent="0.2">
      <c r="A66" s="2">
        <v>65</v>
      </c>
      <c r="B66" s="2">
        <v>43</v>
      </c>
      <c r="C66" s="2">
        <v>160</v>
      </c>
      <c r="D66" s="4">
        <v>11.2</v>
      </c>
      <c r="E66" s="2">
        <v>4</v>
      </c>
      <c r="F66" s="2" t="s">
        <v>6</v>
      </c>
    </row>
    <row r="67" spans="1:6" x14ac:dyDescent="0.2">
      <c r="A67" s="2">
        <v>66</v>
      </c>
      <c r="B67" s="2">
        <v>46</v>
      </c>
      <c r="C67" s="2">
        <v>173</v>
      </c>
      <c r="D67" s="4">
        <v>12.1</v>
      </c>
      <c r="E67" s="2">
        <v>1</v>
      </c>
      <c r="F67" s="2" t="s">
        <v>6</v>
      </c>
    </row>
    <row r="68" spans="1:6" x14ac:dyDescent="0.2">
      <c r="A68" s="2">
        <v>67</v>
      </c>
      <c r="B68" s="2">
        <v>43</v>
      </c>
      <c r="C68" s="2">
        <v>178</v>
      </c>
      <c r="D68" s="4">
        <v>18.3</v>
      </c>
      <c r="E68" s="2">
        <v>2</v>
      </c>
      <c r="F68" s="2" t="s">
        <v>5</v>
      </c>
    </row>
    <row r="69" spans="1:6" x14ac:dyDescent="0.2">
      <c r="A69" s="2">
        <v>68</v>
      </c>
      <c r="B69" s="2">
        <v>47</v>
      </c>
      <c r="C69" s="2">
        <v>189</v>
      </c>
      <c r="D69" s="4">
        <v>13.1</v>
      </c>
      <c r="E69" s="2">
        <v>1</v>
      </c>
      <c r="F69" s="2" t="s">
        <v>6</v>
      </c>
    </row>
    <row r="70" spans="1:6" x14ac:dyDescent="0.2">
      <c r="A70" s="2">
        <v>69</v>
      </c>
      <c r="B70" s="2">
        <v>49</v>
      </c>
      <c r="C70" s="2">
        <v>184</v>
      </c>
      <c r="D70" s="4">
        <v>11.4</v>
      </c>
      <c r="E70" s="2">
        <v>4</v>
      </c>
      <c r="F70" s="2" t="s">
        <v>6</v>
      </c>
    </row>
    <row r="71" spans="1:6" x14ac:dyDescent="0.2">
      <c r="A71" s="2">
        <v>70</v>
      </c>
      <c r="B71" s="2">
        <v>45</v>
      </c>
      <c r="C71" s="2">
        <v>174</v>
      </c>
      <c r="D71" s="4">
        <v>14</v>
      </c>
      <c r="E71" s="2">
        <v>2</v>
      </c>
      <c r="F71" s="2" t="s">
        <v>6</v>
      </c>
    </row>
    <row r="72" spans="1:6" x14ac:dyDescent="0.2">
      <c r="A72" s="2">
        <v>71</v>
      </c>
      <c r="B72" s="2">
        <v>48</v>
      </c>
      <c r="C72" s="2">
        <v>188</v>
      </c>
      <c r="D72" s="4">
        <v>14.6</v>
      </c>
      <c r="E72" s="2">
        <v>0</v>
      </c>
      <c r="F72" s="2" t="s">
        <v>6</v>
      </c>
    </row>
    <row r="73" spans="1:6" x14ac:dyDescent="0.2">
      <c r="A73" s="2">
        <v>72</v>
      </c>
      <c r="B73" s="2">
        <v>37</v>
      </c>
      <c r="C73" s="2">
        <v>149</v>
      </c>
      <c r="D73" s="4">
        <v>15.8</v>
      </c>
      <c r="E73" s="2">
        <v>1</v>
      </c>
      <c r="F73" s="2" t="s">
        <v>5</v>
      </c>
    </row>
    <row r="74" spans="1:6" x14ac:dyDescent="0.2">
      <c r="A74" s="2">
        <v>73</v>
      </c>
      <c r="B74" s="2">
        <v>40</v>
      </c>
      <c r="C74" s="2">
        <v>159</v>
      </c>
      <c r="D74" s="4">
        <v>14.6</v>
      </c>
      <c r="E74" s="2">
        <v>2</v>
      </c>
      <c r="F74" s="2" t="s">
        <v>5</v>
      </c>
    </row>
    <row r="75" spans="1:6" x14ac:dyDescent="0.2">
      <c r="A75" s="2">
        <v>74</v>
      </c>
      <c r="B75" s="2">
        <v>44</v>
      </c>
      <c r="C75" s="2">
        <v>160</v>
      </c>
      <c r="D75" s="4">
        <v>14.8</v>
      </c>
      <c r="E75" s="2">
        <v>2</v>
      </c>
      <c r="F75" s="2" t="s">
        <v>6</v>
      </c>
    </row>
    <row r="76" spans="1:6" x14ac:dyDescent="0.2">
      <c r="A76" s="2">
        <v>75</v>
      </c>
      <c r="B76" s="2">
        <v>41</v>
      </c>
      <c r="C76" s="2">
        <v>166</v>
      </c>
      <c r="D76" s="4">
        <v>17.399999999999999</v>
      </c>
      <c r="E76" s="2">
        <v>1</v>
      </c>
      <c r="F76" s="2" t="s">
        <v>5</v>
      </c>
    </row>
    <row r="77" spans="1:6" x14ac:dyDescent="0.2">
      <c r="A77" s="2">
        <v>76</v>
      </c>
      <c r="B77" s="2">
        <v>52</v>
      </c>
      <c r="C77" s="2">
        <v>178</v>
      </c>
      <c r="D77" s="4">
        <v>14.9</v>
      </c>
      <c r="E77" s="2">
        <v>1</v>
      </c>
      <c r="F77" s="2" t="s">
        <v>6</v>
      </c>
    </row>
    <row r="78" spans="1:6" x14ac:dyDescent="0.2">
      <c r="A78" s="2">
        <v>77</v>
      </c>
      <c r="B78" s="2">
        <v>49</v>
      </c>
      <c r="C78" s="2">
        <v>178</v>
      </c>
      <c r="D78" s="4">
        <v>12</v>
      </c>
      <c r="E78" s="2">
        <v>2</v>
      </c>
      <c r="F78" s="2" t="s">
        <v>6</v>
      </c>
    </row>
    <row r="79" spans="1:6" x14ac:dyDescent="0.2">
      <c r="A79" s="2">
        <v>78</v>
      </c>
      <c r="B79" s="2">
        <v>48</v>
      </c>
      <c r="C79" s="2">
        <v>176</v>
      </c>
      <c r="D79" s="4">
        <v>13.3</v>
      </c>
      <c r="E79" s="2">
        <v>1</v>
      </c>
      <c r="F79" s="2" t="s">
        <v>6</v>
      </c>
    </row>
    <row r="80" spans="1:6" x14ac:dyDescent="0.2">
      <c r="A80" s="2">
        <v>79</v>
      </c>
      <c r="B80" s="2">
        <v>39</v>
      </c>
      <c r="C80" s="2">
        <v>143</v>
      </c>
      <c r="D80" s="4">
        <v>15.5</v>
      </c>
      <c r="E80" s="2">
        <v>2</v>
      </c>
      <c r="F80" s="2" t="s">
        <v>4</v>
      </c>
    </row>
    <row r="81" spans="1:6" x14ac:dyDescent="0.2">
      <c r="A81" s="2">
        <v>80</v>
      </c>
      <c r="B81" s="2">
        <v>41</v>
      </c>
      <c r="C81" s="2">
        <v>159</v>
      </c>
      <c r="D81" s="4">
        <v>18.8</v>
      </c>
      <c r="E81" s="2">
        <v>2</v>
      </c>
      <c r="F81" s="2" t="s">
        <v>6</v>
      </c>
    </row>
    <row r="82" spans="1:6" x14ac:dyDescent="0.2">
      <c r="A82" s="2">
        <v>81</v>
      </c>
      <c r="B82" s="2">
        <v>38</v>
      </c>
      <c r="C82" s="2">
        <v>149</v>
      </c>
      <c r="D82" s="4">
        <v>14.7</v>
      </c>
      <c r="E82" s="2">
        <v>2</v>
      </c>
      <c r="F82" s="2" t="s">
        <v>4</v>
      </c>
    </row>
    <row r="83" spans="1:6" x14ac:dyDescent="0.2">
      <c r="A83" s="2">
        <v>82</v>
      </c>
      <c r="B83" s="2">
        <v>40</v>
      </c>
      <c r="C83" s="2">
        <v>151</v>
      </c>
      <c r="D83" s="4">
        <v>16.600000000000001</v>
      </c>
      <c r="E83" s="2">
        <v>2</v>
      </c>
      <c r="F83" s="2" t="s">
        <v>5</v>
      </c>
    </row>
    <row r="84" spans="1:6" x14ac:dyDescent="0.2">
      <c r="A84" s="2">
        <v>83</v>
      </c>
      <c r="B84" s="2">
        <v>48</v>
      </c>
      <c r="C84" s="2">
        <v>186</v>
      </c>
      <c r="D84" s="4">
        <v>13.1</v>
      </c>
      <c r="E84" s="2">
        <v>1</v>
      </c>
      <c r="F84" s="2" t="s">
        <v>6</v>
      </c>
    </row>
    <row r="85" spans="1:6" x14ac:dyDescent="0.2">
      <c r="A85" s="2">
        <v>84</v>
      </c>
      <c r="B85" s="2">
        <v>47</v>
      </c>
      <c r="C85" s="2">
        <v>194</v>
      </c>
      <c r="D85" s="4">
        <v>13.1</v>
      </c>
      <c r="E85" s="2">
        <v>2</v>
      </c>
      <c r="F85" s="2" t="s">
        <v>6</v>
      </c>
    </row>
    <row r="86" spans="1:6" x14ac:dyDescent="0.2">
      <c r="A86" s="2">
        <v>85</v>
      </c>
      <c r="B86" s="2">
        <v>38</v>
      </c>
      <c r="C86" s="2">
        <v>152</v>
      </c>
      <c r="D86" s="4">
        <v>14.2</v>
      </c>
      <c r="E86" s="2">
        <v>4</v>
      </c>
      <c r="F86" s="2" t="s">
        <v>5</v>
      </c>
    </row>
    <row r="87" spans="1:6" x14ac:dyDescent="0.2">
      <c r="A87" s="2">
        <v>86</v>
      </c>
      <c r="B87" s="2">
        <v>38</v>
      </c>
      <c r="C87" s="2">
        <v>146</v>
      </c>
      <c r="D87" s="4">
        <v>19.7</v>
      </c>
      <c r="E87" s="2">
        <v>2</v>
      </c>
      <c r="F87" s="2" t="s">
        <v>4</v>
      </c>
    </row>
    <row r="88" spans="1:6" x14ac:dyDescent="0.2">
      <c r="A88" s="2">
        <v>87</v>
      </c>
      <c r="B88" s="2">
        <v>45</v>
      </c>
      <c r="C88" s="2">
        <v>188</v>
      </c>
      <c r="D88" s="4">
        <v>10</v>
      </c>
      <c r="E88" s="2">
        <v>2</v>
      </c>
      <c r="F88" s="2" t="s">
        <v>6</v>
      </c>
    </row>
    <row r="89" spans="1:6" x14ac:dyDescent="0.2">
      <c r="A89" s="2">
        <v>88</v>
      </c>
      <c r="B89" s="2">
        <v>39</v>
      </c>
      <c r="C89" s="2">
        <v>139</v>
      </c>
      <c r="D89" s="4">
        <v>19.3</v>
      </c>
      <c r="E89" s="2">
        <v>3</v>
      </c>
      <c r="F89" s="2" t="s">
        <v>5</v>
      </c>
    </row>
    <row r="90" spans="1:6" x14ac:dyDescent="0.2">
      <c r="A90" s="2">
        <v>89</v>
      </c>
      <c r="B90" s="2">
        <v>49</v>
      </c>
      <c r="C90" s="2">
        <v>201</v>
      </c>
      <c r="D90" s="4">
        <v>12.5</v>
      </c>
      <c r="E90" s="2">
        <v>1</v>
      </c>
      <c r="F90" s="2" t="s">
        <v>6</v>
      </c>
    </row>
    <row r="91" spans="1:6" x14ac:dyDescent="0.2">
      <c r="A91" s="2">
        <v>90</v>
      </c>
      <c r="B91" s="2">
        <v>41</v>
      </c>
      <c r="C91" s="2">
        <v>156</v>
      </c>
      <c r="D91" s="4">
        <v>11.8</v>
      </c>
      <c r="E91" s="2">
        <v>3</v>
      </c>
      <c r="F91" s="2" t="s">
        <v>5</v>
      </c>
    </row>
    <row r="92" spans="1:6" x14ac:dyDescent="0.2">
      <c r="A92" s="2">
        <v>91</v>
      </c>
      <c r="B92" s="2">
        <v>36</v>
      </c>
      <c r="C92" s="2">
        <v>132</v>
      </c>
      <c r="D92" s="4">
        <v>19.5</v>
      </c>
      <c r="E92" s="2">
        <v>2</v>
      </c>
      <c r="F92" s="2" t="s">
        <v>4</v>
      </c>
    </row>
    <row r="93" spans="1:6" x14ac:dyDescent="0.2">
      <c r="A93" s="2">
        <v>92</v>
      </c>
      <c r="B93" s="2">
        <v>42</v>
      </c>
      <c r="C93" s="2">
        <v>161</v>
      </c>
      <c r="D93" s="4">
        <v>16.3</v>
      </c>
      <c r="E93" s="2">
        <v>3</v>
      </c>
      <c r="F93" s="2" t="s">
        <v>6</v>
      </c>
    </row>
    <row r="94" spans="1:6" x14ac:dyDescent="0.2">
      <c r="A94" s="2">
        <v>93</v>
      </c>
      <c r="B94" s="2">
        <v>41</v>
      </c>
      <c r="C94" s="2">
        <v>152</v>
      </c>
      <c r="D94" s="4">
        <v>14.6</v>
      </c>
      <c r="E94" s="2">
        <v>1</v>
      </c>
      <c r="F94" s="2" t="s">
        <v>6</v>
      </c>
    </row>
    <row r="95" spans="1:6" x14ac:dyDescent="0.2">
      <c r="A95" s="2">
        <v>94</v>
      </c>
      <c r="B95" s="2">
        <v>45</v>
      </c>
      <c r="C95" s="2">
        <v>178</v>
      </c>
      <c r="D95" s="4">
        <v>16.399999999999999</v>
      </c>
      <c r="E95" s="2">
        <v>2</v>
      </c>
      <c r="F95" s="2" t="s">
        <v>6</v>
      </c>
    </row>
    <row r="96" spans="1:6" x14ac:dyDescent="0.2">
      <c r="A96" s="2">
        <v>95</v>
      </c>
      <c r="B96" s="2">
        <v>38</v>
      </c>
      <c r="C96" s="2">
        <v>157</v>
      </c>
      <c r="D96" s="4">
        <v>16.399999999999999</v>
      </c>
      <c r="E96" s="2">
        <v>3</v>
      </c>
      <c r="F96" s="2" t="s">
        <v>5</v>
      </c>
    </row>
    <row r="97" spans="1:6" x14ac:dyDescent="0.2">
      <c r="A97" s="2">
        <v>96</v>
      </c>
      <c r="B97" s="2">
        <v>41</v>
      </c>
      <c r="C97" s="2">
        <v>154</v>
      </c>
      <c r="D97" s="4">
        <v>14.3</v>
      </c>
      <c r="E97" s="2">
        <v>1</v>
      </c>
      <c r="F97" s="2" t="s">
        <v>5</v>
      </c>
    </row>
    <row r="98" spans="1:6" x14ac:dyDescent="0.2">
      <c r="A98" s="2">
        <v>97</v>
      </c>
      <c r="B98" s="2">
        <v>44</v>
      </c>
      <c r="C98" s="2">
        <v>156</v>
      </c>
      <c r="D98" s="4">
        <v>21.6</v>
      </c>
      <c r="E98" s="2">
        <v>0</v>
      </c>
      <c r="F98" s="2" t="s">
        <v>6</v>
      </c>
    </row>
    <row r="99" spans="1:6" x14ac:dyDescent="0.2">
      <c r="A99" s="2">
        <v>98</v>
      </c>
      <c r="B99" s="2">
        <v>44</v>
      </c>
      <c r="C99" s="2">
        <v>170</v>
      </c>
      <c r="D99" s="4">
        <v>12.5</v>
      </c>
      <c r="E99" s="2">
        <v>1</v>
      </c>
      <c r="F99" s="2" t="s">
        <v>6</v>
      </c>
    </row>
    <row r="100" spans="1:6" x14ac:dyDescent="0.2">
      <c r="A100" s="2">
        <v>99</v>
      </c>
      <c r="B100" s="2">
        <v>44</v>
      </c>
      <c r="C100" s="2">
        <v>170</v>
      </c>
      <c r="D100" s="4">
        <v>15.8</v>
      </c>
      <c r="E100" s="2">
        <v>0</v>
      </c>
      <c r="F100" s="2" t="s">
        <v>6</v>
      </c>
    </row>
    <row r="101" spans="1:6" x14ac:dyDescent="0.2">
      <c r="A101" s="2">
        <v>100</v>
      </c>
      <c r="B101" s="2">
        <v>37</v>
      </c>
      <c r="C101" s="2">
        <v>146</v>
      </c>
      <c r="D101" s="4">
        <v>17.7</v>
      </c>
      <c r="E101" s="2">
        <v>3</v>
      </c>
      <c r="F101" s="2" t="s">
        <v>4</v>
      </c>
    </row>
  </sheetData>
  <phoneticPr fontId="2" type="noConversion"/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1"/>
  <sheetViews>
    <sheetView workbookViewId="0">
      <selection activeCell="E19" sqref="E19"/>
    </sheetView>
  </sheetViews>
  <sheetFormatPr defaultRowHeight="12.75" x14ac:dyDescent="0.2"/>
  <cols>
    <col min="4" max="4" width="19.125" customWidth="1"/>
    <col min="12" max="12" width="20.75" customWidth="1"/>
    <col min="13" max="13" width="14.625" customWidth="1"/>
  </cols>
  <sheetData>
    <row r="1" spans="1:13" ht="14.25" x14ac:dyDescent="0.2">
      <c r="A1" s="2" t="s">
        <v>2</v>
      </c>
      <c r="L1" s="30" t="s">
        <v>16</v>
      </c>
    </row>
    <row r="2" spans="1:13" ht="14.25" x14ac:dyDescent="0.2">
      <c r="A2" s="2">
        <v>46</v>
      </c>
      <c r="D2" s="6" t="s">
        <v>22</v>
      </c>
      <c r="E2" s="6" t="s">
        <v>32</v>
      </c>
      <c r="L2" s="5" t="s">
        <v>19</v>
      </c>
    </row>
    <row r="3" spans="1:13" ht="15" thickBot="1" x14ac:dyDescent="0.25">
      <c r="A3" s="2">
        <v>34</v>
      </c>
      <c r="D3" s="6" t="s">
        <v>23</v>
      </c>
      <c r="E3" s="6" t="s">
        <v>33</v>
      </c>
      <c r="L3" s="5"/>
    </row>
    <row r="4" spans="1:13" x14ac:dyDescent="0.2">
      <c r="A4" s="2">
        <v>44</v>
      </c>
      <c r="L4" s="24" t="s">
        <v>2</v>
      </c>
      <c r="M4" s="24"/>
    </row>
    <row r="5" spans="1:13" x14ac:dyDescent="0.2">
      <c r="A5" s="2">
        <v>45</v>
      </c>
      <c r="D5" s="6" t="s">
        <v>31</v>
      </c>
      <c r="E5">
        <v>0.05</v>
      </c>
      <c r="L5" s="22"/>
      <c r="M5" s="22"/>
    </row>
    <row r="6" spans="1:13" x14ac:dyDescent="0.2">
      <c r="A6" s="2">
        <v>42</v>
      </c>
      <c r="L6" s="22" t="s">
        <v>54</v>
      </c>
      <c r="M6" s="22">
        <v>42.34</v>
      </c>
    </row>
    <row r="7" spans="1:13" x14ac:dyDescent="0.2">
      <c r="A7" s="2">
        <v>47</v>
      </c>
      <c r="D7" s="6" t="s">
        <v>34</v>
      </c>
      <c r="E7">
        <f>AVERAGE(A2:A101)</f>
        <v>42.34</v>
      </c>
      <c r="L7" s="22" t="s">
        <v>49</v>
      </c>
      <c r="M7" s="22">
        <v>0.41711369958782019</v>
      </c>
    </row>
    <row r="8" spans="1:13" x14ac:dyDescent="0.2">
      <c r="A8" s="2">
        <v>33</v>
      </c>
      <c r="L8" s="22" t="s">
        <v>55</v>
      </c>
      <c r="M8" s="22">
        <v>42</v>
      </c>
    </row>
    <row r="9" spans="1:13" x14ac:dyDescent="0.2">
      <c r="A9" s="2">
        <v>44</v>
      </c>
      <c r="D9" s="6" t="s">
        <v>35</v>
      </c>
      <c r="E9" s="8">
        <f>_xlfn.STDEV.S(A2:A101)</f>
        <v>4.1711369958782019</v>
      </c>
      <c r="L9" s="22" t="s">
        <v>56</v>
      </c>
      <c r="M9" s="22">
        <v>44</v>
      </c>
    </row>
    <row r="10" spans="1:13" x14ac:dyDescent="0.2">
      <c r="A10" s="2">
        <v>42</v>
      </c>
      <c r="L10" s="22" t="s">
        <v>57</v>
      </c>
      <c r="M10" s="25">
        <v>4.1711369958782019</v>
      </c>
    </row>
    <row r="11" spans="1:13" x14ac:dyDescent="0.2">
      <c r="A11" s="2">
        <v>37</v>
      </c>
      <c r="D11" s="6" t="s">
        <v>27</v>
      </c>
      <c r="E11">
        <f>COUNT(A2:A101)</f>
        <v>100</v>
      </c>
      <c r="L11" s="22" t="s">
        <v>58</v>
      </c>
      <c r="M11" s="25">
        <v>17.398383838383829</v>
      </c>
    </row>
    <row r="12" spans="1:13" x14ac:dyDescent="0.2">
      <c r="A12" s="2">
        <v>46</v>
      </c>
      <c r="L12" s="22" t="s">
        <v>59</v>
      </c>
      <c r="M12" s="25">
        <v>-0.21707891907591348</v>
      </c>
    </row>
    <row r="13" spans="1:13" x14ac:dyDescent="0.2">
      <c r="A13" s="2">
        <v>40</v>
      </c>
      <c r="D13" s="6" t="s">
        <v>36</v>
      </c>
      <c r="E13" s="9">
        <f>E9/SQRT(E11)</f>
        <v>0.41711369958782019</v>
      </c>
      <c r="L13" s="22" t="s">
        <v>60</v>
      </c>
      <c r="M13" s="25">
        <v>7.2602220100138878E-2</v>
      </c>
    </row>
    <row r="14" spans="1:13" x14ac:dyDescent="0.2">
      <c r="A14" s="2">
        <v>43</v>
      </c>
      <c r="L14" s="22" t="s">
        <v>61</v>
      </c>
      <c r="M14" s="22">
        <v>20</v>
      </c>
    </row>
    <row r="15" spans="1:13" x14ac:dyDescent="0.2">
      <c r="A15" s="2">
        <v>52</v>
      </c>
      <c r="D15" s="6" t="s">
        <v>29</v>
      </c>
      <c r="E15" s="9">
        <f>(E7-41.5)/E13</f>
        <v>2.0138393939831452</v>
      </c>
      <c r="L15" s="22" t="s">
        <v>62</v>
      </c>
      <c r="M15" s="22">
        <v>32</v>
      </c>
    </row>
    <row r="16" spans="1:13" x14ac:dyDescent="0.2">
      <c r="A16" s="2">
        <v>41</v>
      </c>
      <c r="L16" s="22" t="s">
        <v>63</v>
      </c>
      <c r="M16" s="22">
        <v>52</v>
      </c>
    </row>
    <row r="17" spans="1:13" x14ac:dyDescent="0.2">
      <c r="A17" s="2">
        <v>42</v>
      </c>
      <c r="D17" s="6" t="s">
        <v>47</v>
      </c>
      <c r="E17" s="19" t="s">
        <v>48</v>
      </c>
      <c r="G17" s="28">
        <f>_xlfn.T.INV.2T(2*E5,99)</f>
        <v>1.6603911560169928</v>
      </c>
      <c r="L17" s="22" t="s">
        <v>64</v>
      </c>
      <c r="M17" s="22">
        <v>4234</v>
      </c>
    </row>
    <row r="18" spans="1:13" x14ac:dyDescent="0.2">
      <c r="A18" s="2">
        <v>32</v>
      </c>
      <c r="L18" s="22" t="s">
        <v>65</v>
      </c>
      <c r="M18" s="22">
        <v>100</v>
      </c>
    </row>
    <row r="19" spans="1:13" ht="13.5" thickBot="1" x14ac:dyDescent="0.25">
      <c r="A19" s="2">
        <v>42</v>
      </c>
      <c r="D19" s="6" t="s">
        <v>30</v>
      </c>
      <c r="E19" s="8">
        <f>_xlfn.T.DIST.RT(E15,99)</f>
        <v>2.3369962184791392E-2</v>
      </c>
      <c r="L19" s="23" t="s">
        <v>66</v>
      </c>
      <c r="M19" s="26">
        <v>0.82764407346107693</v>
      </c>
    </row>
    <row r="20" spans="1:13" x14ac:dyDescent="0.2">
      <c r="A20" s="2">
        <v>38</v>
      </c>
    </row>
    <row r="21" spans="1:13" x14ac:dyDescent="0.2">
      <c r="A21" s="2">
        <v>49</v>
      </c>
    </row>
    <row r="22" spans="1:13" x14ac:dyDescent="0.2">
      <c r="A22" s="2">
        <v>39</v>
      </c>
    </row>
    <row r="23" spans="1:13" x14ac:dyDescent="0.2">
      <c r="A23" s="2">
        <v>43</v>
      </c>
      <c r="D23" s="6" t="s">
        <v>73</v>
      </c>
      <c r="K23" s="27"/>
    </row>
    <row r="24" spans="1:13" x14ac:dyDescent="0.2">
      <c r="A24" s="2">
        <v>50</v>
      </c>
      <c r="D24" s="6" t="s">
        <v>71</v>
      </c>
      <c r="E24" s="18">
        <f>M6-M19</f>
        <v>41.512355926538923</v>
      </c>
      <c r="K24" s="18"/>
    </row>
    <row r="25" spans="1:13" x14ac:dyDescent="0.2">
      <c r="A25" s="2">
        <v>37</v>
      </c>
      <c r="D25" s="6" t="s">
        <v>72</v>
      </c>
      <c r="E25" s="18">
        <f>M6+M19</f>
        <v>43.167644073461084</v>
      </c>
    </row>
    <row r="26" spans="1:13" x14ac:dyDescent="0.2">
      <c r="A26" s="2">
        <v>39</v>
      </c>
    </row>
    <row r="27" spans="1:13" x14ac:dyDescent="0.2">
      <c r="A27" s="2">
        <v>43</v>
      </c>
    </row>
    <row r="28" spans="1:13" x14ac:dyDescent="0.2">
      <c r="A28" s="2">
        <v>44</v>
      </c>
    </row>
    <row r="29" spans="1:13" x14ac:dyDescent="0.2">
      <c r="A29" s="2">
        <v>45</v>
      </c>
    </row>
    <row r="30" spans="1:13" x14ac:dyDescent="0.2">
      <c r="A30" s="2">
        <v>40</v>
      </c>
    </row>
    <row r="31" spans="1:13" x14ac:dyDescent="0.2">
      <c r="A31" s="2">
        <v>43</v>
      </c>
    </row>
    <row r="32" spans="1:13" x14ac:dyDescent="0.2">
      <c r="A32" s="2">
        <v>42</v>
      </c>
    </row>
    <row r="33" spans="1:1" x14ac:dyDescent="0.2">
      <c r="A33" s="2">
        <v>48</v>
      </c>
    </row>
    <row r="34" spans="1:1" x14ac:dyDescent="0.2">
      <c r="A34" s="2">
        <v>44</v>
      </c>
    </row>
    <row r="35" spans="1:1" x14ac:dyDescent="0.2">
      <c r="A35" s="2">
        <v>51</v>
      </c>
    </row>
    <row r="36" spans="1:1" x14ac:dyDescent="0.2">
      <c r="A36" s="2">
        <v>37</v>
      </c>
    </row>
    <row r="37" spans="1:1" x14ac:dyDescent="0.2">
      <c r="A37" s="2">
        <v>37</v>
      </c>
    </row>
    <row r="38" spans="1:1" x14ac:dyDescent="0.2">
      <c r="A38" s="2">
        <v>46</v>
      </c>
    </row>
    <row r="39" spans="1:1" x14ac:dyDescent="0.2">
      <c r="A39" s="2">
        <v>44</v>
      </c>
    </row>
    <row r="40" spans="1:1" x14ac:dyDescent="0.2">
      <c r="A40" s="2">
        <v>41</v>
      </c>
    </row>
    <row r="41" spans="1:1" x14ac:dyDescent="0.2">
      <c r="A41" s="2">
        <v>42</v>
      </c>
    </row>
    <row r="42" spans="1:1" x14ac:dyDescent="0.2">
      <c r="A42" s="2">
        <v>40</v>
      </c>
    </row>
    <row r="43" spans="1:1" x14ac:dyDescent="0.2">
      <c r="A43" s="2">
        <v>37</v>
      </c>
    </row>
    <row r="44" spans="1:1" x14ac:dyDescent="0.2">
      <c r="A44" s="2">
        <v>47</v>
      </c>
    </row>
    <row r="45" spans="1:1" x14ac:dyDescent="0.2">
      <c r="A45" s="2">
        <v>39</v>
      </c>
    </row>
    <row r="46" spans="1:1" x14ac:dyDescent="0.2">
      <c r="A46" s="2">
        <v>40</v>
      </c>
    </row>
    <row r="47" spans="1:1" x14ac:dyDescent="0.2">
      <c r="A47" s="2">
        <v>37</v>
      </c>
    </row>
    <row r="48" spans="1:1" x14ac:dyDescent="0.2">
      <c r="A48" s="2">
        <v>35</v>
      </c>
    </row>
    <row r="49" spans="1:1" x14ac:dyDescent="0.2">
      <c r="A49" s="2">
        <v>44</v>
      </c>
    </row>
    <row r="50" spans="1:1" x14ac:dyDescent="0.2">
      <c r="A50" s="2">
        <v>43</v>
      </c>
    </row>
    <row r="51" spans="1:1" x14ac:dyDescent="0.2">
      <c r="A51" s="2">
        <v>42</v>
      </c>
    </row>
    <row r="52" spans="1:1" x14ac:dyDescent="0.2">
      <c r="A52" s="2">
        <v>48</v>
      </c>
    </row>
    <row r="53" spans="1:1" x14ac:dyDescent="0.2">
      <c r="A53" s="2">
        <v>37</v>
      </c>
    </row>
    <row r="54" spans="1:1" x14ac:dyDescent="0.2">
      <c r="A54" s="2">
        <v>41</v>
      </c>
    </row>
    <row r="55" spans="1:1" x14ac:dyDescent="0.2">
      <c r="A55" s="2">
        <v>43</v>
      </c>
    </row>
    <row r="56" spans="1:1" x14ac:dyDescent="0.2">
      <c r="A56" s="2">
        <v>40</v>
      </c>
    </row>
    <row r="57" spans="1:1" x14ac:dyDescent="0.2">
      <c r="A57" s="2">
        <v>42</v>
      </c>
    </row>
    <row r="58" spans="1:1" x14ac:dyDescent="0.2">
      <c r="A58" s="2">
        <v>43</v>
      </c>
    </row>
    <row r="59" spans="1:1" x14ac:dyDescent="0.2">
      <c r="A59" s="2">
        <v>39</v>
      </c>
    </row>
    <row r="60" spans="1:1" x14ac:dyDescent="0.2">
      <c r="A60" s="2">
        <v>41</v>
      </c>
    </row>
    <row r="61" spans="1:1" x14ac:dyDescent="0.2">
      <c r="A61" s="2">
        <v>46</v>
      </c>
    </row>
    <row r="62" spans="1:1" x14ac:dyDescent="0.2">
      <c r="A62" s="2">
        <v>40</v>
      </c>
    </row>
    <row r="63" spans="1:1" x14ac:dyDescent="0.2">
      <c r="A63" s="2">
        <v>44</v>
      </c>
    </row>
    <row r="64" spans="1:1" x14ac:dyDescent="0.2">
      <c r="A64" s="2">
        <v>44</v>
      </c>
    </row>
    <row r="65" spans="1:1" x14ac:dyDescent="0.2">
      <c r="A65" s="2">
        <v>41</v>
      </c>
    </row>
    <row r="66" spans="1:1" x14ac:dyDescent="0.2">
      <c r="A66" s="2">
        <v>43</v>
      </c>
    </row>
    <row r="67" spans="1:1" x14ac:dyDescent="0.2">
      <c r="A67" s="2">
        <v>46</v>
      </c>
    </row>
    <row r="68" spans="1:1" x14ac:dyDescent="0.2">
      <c r="A68" s="2">
        <v>43</v>
      </c>
    </row>
    <row r="69" spans="1:1" x14ac:dyDescent="0.2">
      <c r="A69" s="2">
        <v>47</v>
      </c>
    </row>
    <row r="70" spans="1:1" x14ac:dyDescent="0.2">
      <c r="A70" s="2">
        <v>49</v>
      </c>
    </row>
    <row r="71" spans="1:1" x14ac:dyDescent="0.2">
      <c r="A71" s="2">
        <v>45</v>
      </c>
    </row>
    <row r="72" spans="1:1" x14ac:dyDescent="0.2">
      <c r="A72" s="2">
        <v>48</v>
      </c>
    </row>
    <row r="73" spans="1:1" x14ac:dyDescent="0.2">
      <c r="A73" s="2">
        <v>37</v>
      </c>
    </row>
    <row r="74" spans="1:1" x14ac:dyDescent="0.2">
      <c r="A74" s="2">
        <v>40</v>
      </c>
    </row>
    <row r="75" spans="1:1" x14ac:dyDescent="0.2">
      <c r="A75" s="2">
        <v>44</v>
      </c>
    </row>
    <row r="76" spans="1:1" x14ac:dyDescent="0.2">
      <c r="A76" s="2">
        <v>41</v>
      </c>
    </row>
    <row r="77" spans="1:1" x14ac:dyDescent="0.2">
      <c r="A77" s="2">
        <v>52</v>
      </c>
    </row>
    <row r="78" spans="1:1" x14ac:dyDescent="0.2">
      <c r="A78" s="2">
        <v>49</v>
      </c>
    </row>
    <row r="79" spans="1:1" x14ac:dyDescent="0.2">
      <c r="A79" s="2">
        <v>48</v>
      </c>
    </row>
    <row r="80" spans="1:1" x14ac:dyDescent="0.2">
      <c r="A80" s="2">
        <v>39</v>
      </c>
    </row>
    <row r="81" spans="1:1" x14ac:dyDescent="0.2">
      <c r="A81" s="2">
        <v>41</v>
      </c>
    </row>
    <row r="82" spans="1:1" x14ac:dyDescent="0.2">
      <c r="A82" s="2">
        <v>38</v>
      </c>
    </row>
    <row r="83" spans="1:1" x14ac:dyDescent="0.2">
      <c r="A83" s="2">
        <v>40</v>
      </c>
    </row>
    <row r="84" spans="1:1" x14ac:dyDescent="0.2">
      <c r="A84" s="2">
        <v>48</v>
      </c>
    </row>
    <row r="85" spans="1:1" x14ac:dyDescent="0.2">
      <c r="A85" s="2">
        <v>47</v>
      </c>
    </row>
    <row r="86" spans="1:1" x14ac:dyDescent="0.2">
      <c r="A86" s="2">
        <v>38</v>
      </c>
    </row>
    <row r="87" spans="1:1" x14ac:dyDescent="0.2">
      <c r="A87" s="2">
        <v>38</v>
      </c>
    </row>
    <row r="88" spans="1:1" x14ac:dyDescent="0.2">
      <c r="A88" s="2">
        <v>45</v>
      </c>
    </row>
    <row r="89" spans="1:1" x14ac:dyDescent="0.2">
      <c r="A89" s="2">
        <v>39</v>
      </c>
    </row>
    <row r="90" spans="1:1" x14ac:dyDescent="0.2">
      <c r="A90" s="2">
        <v>49</v>
      </c>
    </row>
    <row r="91" spans="1:1" x14ac:dyDescent="0.2">
      <c r="A91" s="2">
        <v>41</v>
      </c>
    </row>
    <row r="92" spans="1:1" x14ac:dyDescent="0.2">
      <c r="A92" s="2">
        <v>36</v>
      </c>
    </row>
    <row r="93" spans="1:1" x14ac:dyDescent="0.2">
      <c r="A93" s="2">
        <v>42</v>
      </c>
    </row>
    <row r="94" spans="1:1" x14ac:dyDescent="0.2">
      <c r="A94" s="2">
        <v>41</v>
      </c>
    </row>
    <row r="95" spans="1:1" x14ac:dyDescent="0.2">
      <c r="A95" s="2">
        <v>45</v>
      </c>
    </row>
    <row r="96" spans="1:1" x14ac:dyDescent="0.2">
      <c r="A96" s="2">
        <v>38</v>
      </c>
    </row>
    <row r="97" spans="1:1" x14ac:dyDescent="0.2">
      <c r="A97" s="2">
        <v>41</v>
      </c>
    </row>
    <row r="98" spans="1:1" x14ac:dyDescent="0.2">
      <c r="A98" s="2">
        <v>44</v>
      </c>
    </row>
    <row r="99" spans="1:1" x14ac:dyDescent="0.2">
      <c r="A99" s="2">
        <v>44</v>
      </c>
    </row>
    <row r="100" spans="1:1" x14ac:dyDescent="0.2">
      <c r="A100" s="2">
        <v>44</v>
      </c>
    </row>
    <row r="101" spans="1:1" x14ac:dyDescent="0.2">
      <c r="A101" s="2">
        <v>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1"/>
  <sheetViews>
    <sheetView workbookViewId="0">
      <selection activeCell="J19" sqref="J19"/>
    </sheetView>
  </sheetViews>
  <sheetFormatPr defaultRowHeight="12.75" x14ac:dyDescent="0.2"/>
  <cols>
    <col min="4" max="4" width="20.875" customWidth="1"/>
    <col min="14" max="14" width="12" bestFit="1" customWidth="1"/>
    <col min="15" max="15" width="13" bestFit="1" customWidth="1"/>
  </cols>
  <sheetData>
    <row r="1" spans="1:15" x14ac:dyDescent="0.2">
      <c r="A1" s="2" t="s">
        <v>8</v>
      </c>
      <c r="F1" s="29" t="s">
        <v>20</v>
      </c>
      <c r="N1" s="10" t="s">
        <v>37</v>
      </c>
      <c r="O1" s="11" t="s">
        <v>39</v>
      </c>
    </row>
    <row r="2" spans="1:15" x14ac:dyDescent="0.2">
      <c r="A2" s="2" t="s">
        <v>6</v>
      </c>
      <c r="N2" s="12" t="s">
        <v>5</v>
      </c>
      <c r="O2" s="13">
        <v>30</v>
      </c>
    </row>
    <row r="3" spans="1:15" x14ac:dyDescent="0.2">
      <c r="A3" s="2" t="s">
        <v>4</v>
      </c>
      <c r="G3" s="6" t="s">
        <v>22</v>
      </c>
      <c r="H3" s="6" t="s">
        <v>42</v>
      </c>
      <c r="N3" s="14" t="s">
        <v>4</v>
      </c>
      <c r="O3" s="15">
        <v>20</v>
      </c>
    </row>
    <row r="4" spans="1:15" x14ac:dyDescent="0.2">
      <c r="A4" s="2" t="s">
        <v>6</v>
      </c>
      <c r="D4" s="6" t="s">
        <v>27</v>
      </c>
      <c r="E4">
        <v>100</v>
      </c>
      <c r="G4" s="6" t="s">
        <v>23</v>
      </c>
      <c r="H4" s="6" t="s">
        <v>43</v>
      </c>
      <c r="N4" s="14" t="s">
        <v>6</v>
      </c>
      <c r="O4" s="15">
        <v>50</v>
      </c>
    </row>
    <row r="5" spans="1:15" x14ac:dyDescent="0.2">
      <c r="A5" s="2" t="s">
        <v>6</v>
      </c>
      <c r="N5" s="16" t="s">
        <v>38</v>
      </c>
      <c r="O5" s="17">
        <v>100</v>
      </c>
    </row>
    <row r="6" spans="1:15" x14ac:dyDescent="0.2">
      <c r="A6" s="2" t="s">
        <v>6</v>
      </c>
      <c r="D6" s="6" t="s">
        <v>40</v>
      </c>
      <c r="E6">
        <f>GETPIVOTDATA("TYPE",$N$1,"TYPE","ONLINE")</f>
        <v>50</v>
      </c>
    </row>
    <row r="7" spans="1:15" x14ac:dyDescent="0.2">
      <c r="A7" s="2" t="s">
        <v>6</v>
      </c>
    </row>
    <row r="8" spans="1:15" x14ac:dyDescent="0.2">
      <c r="A8" s="2" t="s">
        <v>4</v>
      </c>
      <c r="D8" s="6" t="s">
        <v>41</v>
      </c>
      <c r="E8">
        <f>E6/E4</f>
        <v>0.5</v>
      </c>
    </row>
    <row r="9" spans="1:15" x14ac:dyDescent="0.2">
      <c r="A9" s="2" t="s">
        <v>5</v>
      </c>
    </row>
    <row r="10" spans="1:15" x14ac:dyDescent="0.2">
      <c r="A10" s="2" t="s">
        <v>5</v>
      </c>
      <c r="D10" s="6" t="s">
        <v>36</v>
      </c>
      <c r="E10" s="8">
        <f>SQRT(0.55*0.45/100)</f>
        <v>4.9749371855331001E-2</v>
      </c>
    </row>
    <row r="11" spans="1:15" x14ac:dyDescent="0.2">
      <c r="A11" s="2" t="s">
        <v>4</v>
      </c>
      <c r="D11" s="6" t="s">
        <v>67</v>
      </c>
    </row>
    <row r="12" spans="1:15" x14ac:dyDescent="0.2">
      <c r="A12" s="2" t="s">
        <v>6</v>
      </c>
      <c r="D12" s="6" t="s">
        <v>44</v>
      </c>
      <c r="E12" s="8">
        <f>(E8-0.55)/E10</f>
        <v>-1.005037815259213</v>
      </c>
    </row>
    <row r="13" spans="1:15" x14ac:dyDescent="0.2">
      <c r="A13" s="2" t="s">
        <v>4</v>
      </c>
    </row>
    <row r="14" spans="1:15" x14ac:dyDescent="0.2">
      <c r="A14" s="2" t="s">
        <v>5</v>
      </c>
      <c r="D14" s="6" t="s">
        <v>30</v>
      </c>
      <c r="E14" s="32">
        <f>_xlfn.NORM.S.DIST(E12,TRUE)</f>
        <v>0.1574393206682097</v>
      </c>
    </row>
    <row r="15" spans="1:15" x14ac:dyDescent="0.2">
      <c r="A15" s="2" t="s">
        <v>6</v>
      </c>
    </row>
    <row r="16" spans="1:15" x14ac:dyDescent="0.2">
      <c r="A16" s="2" t="s">
        <v>6</v>
      </c>
      <c r="D16" s="31" t="s">
        <v>73</v>
      </c>
    </row>
    <row r="17" spans="1:5" x14ac:dyDescent="0.2">
      <c r="A17" s="2" t="s">
        <v>6</v>
      </c>
    </row>
    <row r="18" spans="1:5" x14ac:dyDescent="0.2">
      <c r="A18" s="2" t="s">
        <v>4</v>
      </c>
      <c r="D18" s="6" t="s">
        <v>74</v>
      </c>
      <c r="E18">
        <f>SQRT(0.5*0.5/100)</f>
        <v>0.05</v>
      </c>
    </row>
    <row r="19" spans="1:5" x14ac:dyDescent="0.2">
      <c r="A19" s="2" t="s">
        <v>5</v>
      </c>
    </row>
    <row r="20" spans="1:5" x14ac:dyDescent="0.2">
      <c r="A20" s="2" t="s">
        <v>5</v>
      </c>
      <c r="D20" s="6" t="s">
        <v>71</v>
      </c>
      <c r="E20" s="9">
        <f>E8-E18*1.96</f>
        <v>0.40200000000000002</v>
      </c>
    </row>
    <row r="21" spans="1:5" x14ac:dyDescent="0.2">
      <c r="A21" s="2" t="s">
        <v>6</v>
      </c>
      <c r="D21" s="6" t="s">
        <v>72</v>
      </c>
      <c r="E21" s="9">
        <f>E8+1.96*E18</f>
        <v>0.59799999999999998</v>
      </c>
    </row>
    <row r="22" spans="1:5" x14ac:dyDescent="0.2">
      <c r="A22" s="2" t="s">
        <v>4</v>
      </c>
    </row>
    <row r="23" spans="1:5" x14ac:dyDescent="0.2">
      <c r="A23" s="2" t="s">
        <v>6</v>
      </c>
      <c r="D23" s="6" t="s">
        <v>78</v>
      </c>
      <c r="E23" s="6" t="s">
        <v>79</v>
      </c>
    </row>
    <row r="24" spans="1:5" x14ac:dyDescent="0.2">
      <c r="A24" s="2" t="s">
        <v>6</v>
      </c>
    </row>
    <row r="25" spans="1:5" x14ac:dyDescent="0.2">
      <c r="A25" s="2" t="s">
        <v>4</v>
      </c>
    </row>
    <row r="26" spans="1:5" x14ac:dyDescent="0.2">
      <c r="A26" s="2" t="s">
        <v>5</v>
      </c>
    </row>
    <row r="27" spans="1:5" x14ac:dyDescent="0.2">
      <c r="A27" s="2" t="s">
        <v>5</v>
      </c>
    </row>
    <row r="28" spans="1:5" x14ac:dyDescent="0.2">
      <c r="A28" s="2" t="s">
        <v>5</v>
      </c>
    </row>
    <row r="29" spans="1:5" x14ac:dyDescent="0.2">
      <c r="A29" s="2" t="s">
        <v>6</v>
      </c>
    </row>
    <row r="30" spans="1:5" x14ac:dyDescent="0.2">
      <c r="A30" s="2" t="s">
        <v>5</v>
      </c>
    </row>
    <row r="31" spans="1:5" x14ac:dyDescent="0.2">
      <c r="A31" s="2" t="s">
        <v>6</v>
      </c>
    </row>
    <row r="32" spans="1:5" x14ac:dyDescent="0.2">
      <c r="A32" s="2" t="s">
        <v>6</v>
      </c>
    </row>
    <row r="33" spans="1:1" x14ac:dyDescent="0.2">
      <c r="A33" s="2" t="s">
        <v>6</v>
      </c>
    </row>
    <row r="34" spans="1:1" x14ac:dyDescent="0.2">
      <c r="A34" s="2" t="s">
        <v>5</v>
      </c>
    </row>
    <row r="35" spans="1:1" x14ac:dyDescent="0.2">
      <c r="A35" s="2" t="s">
        <v>6</v>
      </c>
    </row>
    <row r="36" spans="1:1" x14ac:dyDescent="0.2">
      <c r="A36" s="2" t="s">
        <v>4</v>
      </c>
    </row>
    <row r="37" spans="1:1" x14ac:dyDescent="0.2">
      <c r="A37" s="2" t="s">
        <v>4</v>
      </c>
    </row>
    <row r="38" spans="1:1" x14ac:dyDescent="0.2">
      <c r="A38" s="2" t="s">
        <v>6</v>
      </c>
    </row>
    <row r="39" spans="1:1" x14ac:dyDescent="0.2">
      <c r="A39" s="2" t="s">
        <v>6</v>
      </c>
    </row>
    <row r="40" spans="1:1" x14ac:dyDescent="0.2">
      <c r="A40" s="2" t="s">
        <v>5</v>
      </c>
    </row>
    <row r="41" spans="1:1" x14ac:dyDescent="0.2">
      <c r="A41" s="2" t="s">
        <v>5</v>
      </c>
    </row>
    <row r="42" spans="1:1" x14ac:dyDescent="0.2">
      <c r="A42" s="2" t="s">
        <v>4</v>
      </c>
    </row>
    <row r="43" spans="1:1" x14ac:dyDescent="0.2">
      <c r="A43" s="2" t="s">
        <v>4</v>
      </c>
    </row>
    <row r="44" spans="1:1" x14ac:dyDescent="0.2">
      <c r="A44" s="2" t="s">
        <v>6</v>
      </c>
    </row>
    <row r="45" spans="1:1" x14ac:dyDescent="0.2">
      <c r="A45" s="2" t="s">
        <v>4</v>
      </c>
    </row>
    <row r="46" spans="1:1" x14ac:dyDescent="0.2">
      <c r="A46" s="2" t="s">
        <v>5</v>
      </c>
    </row>
    <row r="47" spans="1:1" x14ac:dyDescent="0.2">
      <c r="A47" s="2" t="s">
        <v>5</v>
      </c>
    </row>
    <row r="48" spans="1:1" x14ac:dyDescent="0.2">
      <c r="A48" s="2" t="s">
        <v>4</v>
      </c>
    </row>
    <row r="49" spans="1:1" x14ac:dyDescent="0.2">
      <c r="A49" s="2" t="s">
        <v>6</v>
      </c>
    </row>
    <row r="50" spans="1:1" x14ac:dyDescent="0.2">
      <c r="A50" s="2" t="s">
        <v>5</v>
      </c>
    </row>
    <row r="51" spans="1:1" x14ac:dyDescent="0.2">
      <c r="A51" s="2" t="s">
        <v>6</v>
      </c>
    </row>
    <row r="52" spans="1:1" x14ac:dyDescent="0.2">
      <c r="A52" s="2" t="s">
        <v>6</v>
      </c>
    </row>
    <row r="53" spans="1:1" x14ac:dyDescent="0.2">
      <c r="A53" s="2" t="s">
        <v>4</v>
      </c>
    </row>
    <row r="54" spans="1:1" x14ac:dyDescent="0.2">
      <c r="A54" s="2" t="s">
        <v>6</v>
      </c>
    </row>
    <row r="55" spans="1:1" x14ac:dyDescent="0.2">
      <c r="A55" s="2" t="s">
        <v>6</v>
      </c>
    </row>
    <row r="56" spans="1:1" x14ac:dyDescent="0.2">
      <c r="A56" s="2" t="s">
        <v>4</v>
      </c>
    </row>
    <row r="57" spans="1:1" x14ac:dyDescent="0.2">
      <c r="A57" s="2" t="s">
        <v>5</v>
      </c>
    </row>
    <row r="58" spans="1:1" x14ac:dyDescent="0.2">
      <c r="A58" s="2" t="s">
        <v>5</v>
      </c>
    </row>
    <row r="59" spans="1:1" x14ac:dyDescent="0.2">
      <c r="A59" s="2" t="s">
        <v>5</v>
      </c>
    </row>
    <row r="60" spans="1:1" x14ac:dyDescent="0.2">
      <c r="A60" s="2" t="s">
        <v>5</v>
      </c>
    </row>
    <row r="61" spans="1:1" x14ac:dyDescent="0.2">
      <c r="A61" s="2" t="s">
        <v>6</v>
      </c>
    </row>
    <row r="62" spans="1:1" x14ac:dyDescent="0.2">
      <c r="A62" s="2" t="s">
        <v>5</v>
      </c>
    </row>
    <row r="63" spans="1:1" x14ac:dyDescent="0.2">
      <c r="A63" s="2" t="s">
        <v>6</v>
      </c>
    </row>
    <row r="64" spans="1:1" x14ac:dyDescent="0.2">
      <c r="A64" s="2" t="s">
        <v>6</v>
      </c>
    </row>
    <row r="65" spans="1:1" x14ac:dyDescent="0.2">
      <c r="A65" s="2" t="s">
        <v>6</v>
      </c>
    </row>
    <row r="66" spans="1:1" x14ac:dyDescent="0.2">
      <c r="A66" s="2" t="s">
        <v>6</v>
      </c>
    </row>
    <row r="67" spans="1:1" x14ac:dyDescent="0.2">
      <c r="A67" s="2" t="s">
        <v>6</v>
      </c>
    </row>
    <row r="68" spans="1:1" x14ac:dyDescent="0.2">
      <c r="A68" s="2" t="s">
        <v>5</v>
      </c>
    </row>
    <row r="69" spans="1:1" x14ac:dyDescent="0.2">
      <c r="A69" s="2" t="s">
        <v>6</v>
      </c>
    </row>
    <row r="70" spans="1:1" x14ac:dyDescent="0.2">
      <c r="A70" s="2" t="s">
        <v>6</v>
      </c>
    </row>
    <row r="71" spans="1:1" x14ac:dyDescent="0.2">
      <c r="A71" s="2" t="s">
        <v>6</v>
      </c>
    </row>
    <row r="72" spans="1:1" x14ac:dyDescent="0.2">
      <c r="A72" s="2" t="s">
        <v>6</v>
      </c>
    </row>
    <row r="73" spans="1:1" x14ac:dyDescent="0.2">
      <c r="A73" s="2" t="s">
        <v>5</v>
      </c>
    </row>
    <row r="74" spans="1:1" x14ac:dyDescent="0.2">
      <c r="A74" s="2" t="s">
        <v>5</v>
      </c>
    </row>
    <row r="75" spans="1:1" x14ac:dyDescent="0.2">
      <c r="A75" s="2" t="s">
        <v>6</v>
      </c>
    </row>
    <row r="76" spans="1:1" x14ac:dyDescent="0.2">
      <c r="A76" s="2" t="s">
        <v>5</v>
      </c>
    </row>
    <row r="77" spans="1:1" x14ac:dyDescent="0.2">
      <c r="A77" s="2" t="s">
        <v>6</v>
      </c>
    </row>
    <row r="78" spans="1:1" x14ac:dyDescent="0.2">
      <c r="A78" s="2" t="s">
        <v>6</v>
      </c>
    </row>
    <row r="79" spans="1:1" x14ac:dyDescent="0.2">
      <c r="A79" s="2" t="s">
        <v>6</v>
      </c>
    </row>
    <row r="80" spans="1:1" x14ac:dyDescent="0.2">
      <c r="A80" s="2" t="s">
        <v>4</v>
      </c>
    </row>
    <row r="81" spans="1:1" x14ac:dyDescent="0.2">
      <c r="A81" s="2" t="s">
        <v>6</v>
      </c>
    </row>
    <row r="82" spans="1:1" x14ac:dyDescent="0.2">
      <c r="A82" s="2" t="s">
        <v>4</v>
      </c>
    </row>
    <row r="83" spans="1:1" x14ac:dyDescent="0.2">
      <c r="A83" s="2" t="s">
        <v>5</v>
      </c>
    </row>
    <row r="84" spans="1:1" x14ac:dyDescent="0.2">
      <c r="A84" s="2" t="s">
        <v>6</v>
      </c>
    </row>
    <row r="85" spans="1:1" x14ac:dyDescent="0.2">
      <c r="A85" s="2" t="s">
        <v>6</v>
      </c>
    </row>
    <row r="86" spans="1:1" x14ac:dyDescent="0.2">
      <c r="A86" s="2" t="s">
        <v>5</v>
      </c>
    </row>
    <row r="87" spans="1:1" x14ac:dyDescent="0.2">
      <c r="A87" s="2" t="s">
        <v>4</v>
      </c>
    </row>
    <row r="88" spans="1:1" x14ac:dyDescent="0.2">
      <c r="A88" s="2" t="s">
        <v>6</v>
      </c>
    </row>
    <row r="89" spans="1:1" x14ac:dyDescent="0.2">
      <c r="A89" s="2" t="s">
        <v>5</v>
      </c>
    </row>
    <row r="90" spans="1:1" x14ac:dyDescent="0.2">
      <c r="A90" s="2" t="s">
        <v>6</v>
      </c>
    </row>
    <row r="91" spans="1:1" x14ac:dyDescent="0.2">
      <c r="A91" s="2" t="s">
        <v>5</v>
      </c>
    </row>
    <row r="92" spans="1:1" x14ac:dyDescent="0.2">
      <c r="A92" s="2" t="s">
        <v>4</v>
      </c>
    </row>
    <row r="93" spans="1:1" x14ac:dyDescent="0.2">
      <c r="A93" s="2" t="s">
        <v>6</v>
      </c>
    </row>
    <row r="94" spans="1:1" x14ac:dyDescent="0.2">
      <c r="A94" s="2" t="s">
        <v>6</v>
      </c>
    </row>
    <row r="95" spans="1:1" x14ac:dyDescent="0.2">
      <c r="A95" s="2" t="s">
        <v>6</v>
      </c>
    </row>
    <row r="96" spans="1:1" x14ac:dyDescent="0.2">
      <c r="A96" s="2" t="s">
        <v>5</v>
      </c>
    </row>
    <row r="97" spans="1:1" x14ac:dyDescent="0.2">
      <c r="A97" s="2" t="s">
        <v>5</v>
      </c>
    </row>
    <row r="98" spans="1:1" x14ac:dyDescent="0.2">
      <c r="A98" s="2" t="s">
        <v>6</v>
      </c>
    </row>
    <row r="99" spans="1:1" x14ac:dyDescent="0.2">
      <c r="A99" s="2" t="s">
        <v>6</v>
      </c>
    </row>
    <row r="100" spans="1:1" x14ac:dyDescent="0.2">
      <c r="A100" s="2" t="s">
        <v>6</v>
      </c>
    </row>
    <row r="101" spans="1:1" x14ac:dyDescent="0.2">
      <c r="A101" s="2" t="s">
        <v>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1"/>
  <sheetViews>
    <sheetView workbookViewId="0">
      <selection activeCell="H25" sqref="H25"/>
    </sheetView>
  </sheetViews>
  <sheetFormatPr defaultRowHeight="12.75" x14ac:dyDescent="0.2"/>
  <cols>
    <col min="6" max="6" width="17.75" bestFit="1" customWidth="1"/>
    <col min="9" max="9" width="23.375" customWidth="1"/>
    <col min="10" max="10" width="15.875" customWidth="1"/>
    <col min="12" max="12" width="12" bestFit="1" customWidth="1"/>
    <col min="13" max="13" width="15.75" bestFit="1" customWidth="1"/>
  </cols>
  <sheetData>
    <row r="1" spans="1:13" x14ac:dyDescent="0.2">
      <c r="A1" s="2" t="s">
        <v>0</v>
      </c>
      <c r="B1" s="2" t="s">
        <v>8</v>
      </c>
      <c r="G1" s="29" t="s">
        <v>17</v>
      </c>
      <c r="L1" s="10" t="s">
        <v>37</v>
      </c>
      <c r="M1" s="11" t="s">
        <v>50</v>
      </c>
    </row>
    <row r="2" spans="1:13" x14ac:dyDescent="0.2">
      <c r="A2" s="2">
        <v>172</v>
      </c>
      <c r="B2" s="2" t="s">
        <v>5</v>
      </c>
      <c r="L2" s="12" t="s">
        <v>5</v>
      </c>
      <c r="M2" s="20">
        <v>156.56666666666666</v>
      </c>
    </row>
    <row r="3" spans="1:13" x14ac:dyDescent="0.2">
      <c r="A3" s="2">
        <v>161</v>
      </c>
      <c r="B3" s="2" t="s">
        <v>5</v>
      </c>
      <c r="E3" s="6" t="s">
        <v>22</v>
      </c>
      <c r="F3" s="6" t="s">
        <v>46</v>
      </c>
      <c r="L3" s="14" t="s">
        <v>4</v>
      </c>
      <c r="M3" s="15">
        <v>141.35</v>
      </c>
    </row>
    <row r="4" spans="1:13" x14ac:dyDescent="0.2">
      <c r="A4" s="2">
        <v>140</v>
      </c>
      <c r="B4" s="2" t="s">
        <v>5</v>
      </c>
      <c r="L4" s="14" t="s">
        <v>6</v>
      </c>
      <c r="M4" s="15">
        <v>173.7</v>
      </c>
    </row>
    <row r="5" spans="1:13" x14ac:dyDescent="0.2">
      <c r="A5" s="2">
        <v>149</v>
      </c>
      <c r="B5" s="2" t="s">
        <v>5</v>
      </c>
      <c r="E5" s="6" t="s">
        <v>23</v>
      </c>
      <c r="F5" s="6" t="s">
        <v>45</v>
      </c>
      <c r="L5" s="16" t="s">
        <v>38</v>
      </c>
      <c r="M5" s="17">
        <v>162.09</v>
      </c>
    </row>
    <row r="6" spans="1:13" x14ac:dyDescent="0.2">
      <c r="A6" s="2">
        <v>135</v>
      </c>
      <c r="B6" s="2" t="s">
        <v>5</v>
      </c>
    </row>
    <row r="7" spans="1:13" x14ac:dyDescent="0.2">
      <c r="A7" s="2">
        <v>152</v>
      </c>
      <c r="B7" s="2" t="s">
        <v>5</v>
      </c>
      <c r="E7" s="6" t="s">
        <v>34</v>
      </c>
      <c r="F7">
        <f>AVERAGE(L11:L30)</f>
        <v>141.35</v>
      </c>
    </row>
    <row r="8" spans="1:13" ht="13.5" thickBot="1" x14ac:dyDescent="0.25">
      <c r="A8" s="2">
        <v>170</v>
      </c>
      <c r="B8" s="2" t="s">
        <v>5</v>
      </c>
      <c r="I8" s="31" t="s">
        <v>69</v>
      </c>
    </row>
    <row r="9" spans="1:13" x14ac:dyDescent="0.2">
      <c r="A9" s="2">
        <v>192</v>
      </c>
      <c r="B9" s="2" t="s">
        <v>5</v>
      </c>
      <c r="E9" s="6" t="s">
        <v>35</v>
      </c>
      <c r="F9" s="8">
        <f>_xlfn.STDEV.S(L11:L30)</f>
        <v>9.2581400883080622</v>
      </c>
      <c r="I9" s="24" t="s">
        <v>68</v>
      </c>
      <c r="J9" s="24"/>
    </row>
    <row r="10" spans="1:13" x14ac:dyDescent="0.2">
      <c r="A10" s="2">
        <v>150</v>
      </c>
      <c r="B10" s="2" t="s">
        <v>5</v>
      </c>
      <c r="E10" s="6" t="s">
        <v>27</v>
      </c>
      <c r="F10" s="21">
        <f>COUNT(L11:L30)</f>
        <v>20</v>
      </c>
      <c r="I10" s="22"/>
      <c r="J10" s="22"/>
      <c r="L10" s="6" t="s">
        <v>68</v>
      </c>
      <c r="M10" s="6" t="s">
        <v>77</v>
      </c>
    </row>
    <row r="11" spans="1:13" x14ac:dyDescent="0.2">
      <c r="A11" s="2">
        <v>164</v>
      </c>
      <c r="B11" s="2" t="s">
        <v>5</v>
      </c>
      <c r="E11" s="6" t="s">
        <v>36</v>
      </c>
      <c r="F11" s="8">
        <f>F9/SQRT(F10)</f>
        <v>2.0701830582672733</v>
      </c>
      <c r="I11" s="22" t="s">
        <v>54</v>
      </c>
      <c r="J11" s="22">
        <v>141.35</v>
      </c>
      <c r="L11" s="2">
        <v>134</v>
      </c>
      <c r="M11" s="2" t="s">
        <v>4</v>
      </c>
    </row>
    <row r="12" spans="1:13" x14ac:dyDescent="0.2">
      <c r="A12" s="2">
        <v>153</v>
      </c>
      <c r="B12" s="2" t="s">
        <v>5</v>
      </c>
      <c r="F12" s="8"/>
      <c r="I12" s="22" t="s">
        <v>49</v>
      </c>
      <c r="J12" s="25">
        <v>2.0701830582672733</v>
      </c>
      <c r="L12" s="2">
        <v>126</v>
      </c>
      <c r="M12" s="2" t="s">
        <v>4</v>
      </c>
    </row>
    <row r="13" spans="1:13" x14ac:dyDescent="0.2">
      <c r="A13" s="2">
        <v>154</v>
      </c>
      <c r="B13" s="2" t="s">
        <v>5</v>
      </c>
      <c r="E13" s="6" t="s">
        <v>51</v>
      </c>
      <c r="F13" s="8"/>
      <c r="G13" s="28">
        <f>-_xlfn.T.INV.2T(2*0.05,19)</f>
        <v>-1.7291328115213698</v>
      </c>
      <c r="I13" s="22" t="s">
        <v>55</v>
      </c>
      <c r="J13" s="22">
        <v>143</v>
      </c>
      <c r="L13" s="2">
        <v>149</v>
      </c>
      <c r="M13" s="2" t="s">
        <v>4</v>
      </c>
    </row>
    <row r="14" spans="1:13" x14ac:dyDescent="0.2">
      <c r="A14" s="2">
        <v>134</v>
      </c>
      <c r="B14" s="2" t="s">
        <v>5</v>
      </c>
      <c r="E14" s="6" t="s">
        <v>29</v>
      </c>
      <c r="F14" s="8">
        <f>(F7-145)/F11</f>
        <v>-1.7631291036914516</v>
      </c>
      <c r="I14" s="22" t="s">
        <v>56</v>
      </c>
      <c r="J14" s="22">
        <v>134</v>
      </c>
      <c r="L14" s="2">
        <v>145</v>
      </c>
      <c r="M14" s="2" t="s">
        <v>4</v>
      </c>
    </row>
    <row r="15" spans="1:13" x14ac:dyDescent="0.2">
      <c r="A15" s="2">
        <v>131</v>
      </c>
      <c r="B15" s="2" t="s">
        <v>5</v>
      </c>
      <c r="F15" s="8"/>
      <c r="I15" s="22" t="s">
        <v>57</v>
      </c>
      <c r="J15" s="25">
        <v>9.2581400883080622</v>
      </c>
      <c r="L15" s="2">
        <v>124</v>
      </c>
      <c r="M15" s="2" t="s">
        <v>4</v>
      </c>
    </row>
    <row r="16" spans="1:13" x14ac:dyDescent="0.2">
      <c r="A16" s="2">
        <v>169</v>
      </c>
      <c r="B16" s="2" t="s">
        <v>5</v>
      </c>
      <c r="E16" s="6" t="s">
        <v>30</v>
      </c>
      <c r="F16" s="8">
        <f>1-_xlfn.T.DIST.RT(F14,COUNT(A2:A101)-1)</f>
        <v>4.0482160140097867E-2</v>
      </c>
      <c r="I16" s="22" t="s">
        <v>58</v>
      </c>
      <c r="J16" s="25">
        <v>85.71315789473681</v>
      </c>
      <c r="L16" s="2">
        <v>154</v>
      </c>
      <c r="M16" s="2" t="s">
        <v>4</v>
      </c>
    </row>
    <row r="17" spans="1:13" x14ac:dyDescent="0.2">
      <c r="A17" s="2">
        <v>168</v>
      </c>
      <c r="B17" s="2" t="s">
        <v>5</v>
      </c>
      <c r="I17" s="22" t="s">
        <v>59</v>
      </c>
      <c r="J17" s="25">
        <v>-0.63780726115737041</v>
      </c>
      <c r="L17" s="2">
        <v>153</v>
      </c>
      <c r="M17" s="2" t="s">
        <v>4</v>
      </c>
    </row>
    <row r="18" spans="1:13" x14ac:dyDescent="0.2">
      <c r="A18" s="2">
        <v>175</v>
      </c>
      <c r="B18" s="2" t="s">
        <v>5</v>
      </c>
      <c r="I18" s="22" t="s">
        <v>60</v>
      </c>
      <c r="J18" s="25">
        <v>-0.27810932672552868</v>
      </c>
      <c r="L18" s="2">
        <v>139</v>
      </c>
      <c r="M18" s="2" t="s">
        <v>4</v>
      </c>
    </row>
    <row r="19" spans="1:13" x14ac:dyDescent="0.2">
      <c r="A19" s="2">
        <v>150</v>
      </c>
      <c r="B19" s="2" t="s">
        <v>5</v>
      </c>
      <c r="E19" s="6" t="s">
        <v>73</v>
      </c>
      <c r="I19" s="22" t="s">
        <v>61</v>
      </c>
      <c r="J19" s="22">
        <v>33</v>
      </c>
      <c r="L19" s="2">
        <v>138</v>
      </c>
      <c r="M19" s="2" t="s">
        <v>4</v>
      </c>
    </row>
    <row r="20" spans="1:13" x14ac:dyDescent="0.2">
      <c r="A20" s="2">
        <v>155</v>
      </c>
      <c r="B20" s="2" t="s">
        <v>5</v>
      </c>
      <c r="E20" s="6" t="s">
        <v>71</v>
      </c>
      <c r="F20" s="7">
        <f>J11-J24</f>
        <v>137.01705706201804</v>
      </c>
      <c r="I20" s="22" t="s">
        <v>62</v>
      </c>
      <c r="J20" s="22">
        <v>124</v>
      </c>
      <c r="L20" s="2">
        <v>144</v>
      </c>
      <c r="M20" s="2" t="s">
        <v>4</v>
      </c>
    </row>
    <row r="21" spans="1:13" x14ac:dyDescent="0.2">
      <c r="A21" s="2">
        <v>162</v>
      </c>
      <c r="B21" s="2" t="s">
        <v>5</v>
      </c>
      <c r="E21" s="6" t="s">
        <v>72</v>
      </c>
      <c r="F21" s="7">
        <f>J11+J24</f>
        <v>145.68294293798195</v>
      </c>
      <c r="I21" s="22" t="s">
        <v>63</v>
      </c>
      <c r="J21" s="22">
        <v>157</v>
      </c>
      <c r="L21" s="2">
        <v>134</v>
      </c>
      <c r="M21" s="2" t="s">
        <v>4</v>
      </c>
    </row>
    <row r="22" spans="1:13" x14ac:dyDescent="0.2">
      <c r="A22" s="2">
        <v>178</v>
      </c>
      <c r="B22" s="2" t="s">
        <v>5</v>
      </c>
      <c r="I22" s="22" t="s">
        <v>64</v>
      </c>
      <c r="J22" s="22">
        <v>2827</v>
      </c>
      <c r="L22" s="2">
        <v>157</v>
      </c>
      <c r="M22" s="2" t="s">
        <v>4</v>
      </c>
    </row>
    <row r="23" spans="1:13" x14ac:dyDescent="0.2">
      <c r="A23" s="2">
        <v>149</v>
      </c>
      <c r="B23" s="2" t="s">
        <v>5</v>
      </c>
      <c r="I23" s="22" t="s">
        <v>65</v>
      </c>
      <c r="J23" s="22">
        <v>20</v>
      </c>
      <c r="L23" s="2">
        <v>129</v>
      </c>
      <c r="M23" s="2" t="s">
        <v>4</v>
      </c>
    </row>
    <row r="24" spans="1:13" ht="13.5" thickBot="1" x14ac:dyDescent="0.25">
      <c r="A24" s="2">
        <v>159</v>
      </c>
      <c r="B24" s="2" t="s">
        <v>5</v>
      </c>
      <c r="E24" s="6" t="s">
        <v>75</v>
      </c>
      <c r="F24" s="6" t="s">
        <v>76</v>
      </c>
      <c r="I24" s="23" t="s">
        <v>66</v>
      </c>
      <c r="J24" s="26">
        <v>4.3329429379819606</v>
      </c>
      <c r="L24" s="2">
        <v>143</v>
      </c>
      <c r="M24" s="2" t="s">
        <v>4</v>
      </c>
    </row>
    <row r="25" spans="1:13" x14ac:dyDescent="0.2">
      <c r="A25" s="2">
        <v>166</v>
      </c>
      <c r="B25" s="2" t="s">
        <v>5</v>
      </c>
      <c r="L25" s="2">
        <v>142</v>
      </c>
      <c r="M25" s="2" t="s">
        <v>4</v>
      </c>
    </row>
    <row r="26" spans="1:13" x14ac:dyDescent="0.2">
      <c r="A26" s="2">
        <v>151</v>
      </c>
      <c r="B26" s="2" t="s">
        <v>5</v>
      </c>
      <c r="L26" s="2">
        <v>143</v>
      </c>
      <c r="M26" s="2" t="s">
        <v>4</v>
      </c>
    </row>
    <row r="27" spans="1:13" x14ac:dyDescent="0.2">
      <c r="A27" s="2">
        <v>152</v>
      </c>
      <c r="B27" s="2" t="s">
        <v>5</v>
      </c>
      <c r="L27" s="2">
        <v>149</v>
      </c>
      <c r="M27" s="2" t="s">
        <v>4</v>
      </c>
    </row>
    <row r="28" spans="1:13" x14ac:dyDescent="0.2">
      <c r="A28" s="2">
        <v>139</v>
      </c>
      <c r="B28" s="2" t="s">
        <v>5</v>
      </c>
      <c r="L28" s="2">
        <v>146</v>
      </c>
      <c r="M28" s="2" t="s">
        <v>4</v>
      </c>
    </row>
    <row r="29" spans="1:13" x14ac:dyDescent="0.2">
      <c r="A29" s="2">
        <v>156</v>
      </c>
      <c r="B29" s="2" t="s">
        <v>5</v>
      </c>
      <c r="L29" s="2">
        <v>132</v>
      </c>
      <c r="M29" s="2" t="s">
        <v>4</v>
      </c>
    </row>
    <row r="30" spans="1:13" x14ac:dyDescent="0.2">
      <c r="A30" s="2">
        <v>157</v>
      </c>
      <c r="B30" s="2" t="s">
        <v>5</v>
      </c>
      <c r="L30" s="2">
        <v>146</v>
      </c>
      <c r="M30" s="2" t="s">
        <v>4</v>
      </c>
    </row>
    <row r="31" spans="1:13" x14ac:dyDescent="0.2">
      <c r="A31" s="2">
        <v>154</v>
      </c>
      <c r="B31" s="2" t="s">
        <v>5</v>
      </c>
    </row>
    <row r="32" spans="1:13" x14ac:dyDescent="0.2">
      <c r="A32" s="2">
        <v>134</v>
      </c>
      <c r="B32" s="2" t="s">
        <v>4</v>
      </c>
    </row>
    <row r="33" spans="1:2" x14ac:dyDescent="0.2">
      <c r="A33" s="2">
        <v>126</v>
      </c>
      <c r="B33" s="2" t="s">
        <v>4</v>
      </c>
    </row>
    <row r="34" spans="1:2" x14ac:dyDescent="0.2">
      <c r="A34" s="2">
        <v>149</v>
      </c>
      <c r="B34" s="2" t="s">
        <v>4</v>
      </c>
    </row>
    <row r="35" spans="1:2" x14ac:dyDescent="0.2">
      <c r="A35" s="2">
        <v>145</v>
      </c>
      <c r="B35" s="2" t="s">
        <v>4</v>
      </c>
    </row>
    <row r="36" spans="1:2" x14ac:dyDescent="0.2">
      <c r="A36" s="2">
        <v>124</v>
      </c>
      <c r="B36" s="2" t="s">
        <v>4</v>
      </c>
    </row>
    <row r="37" spans="1:2" x14ac:dyDescent="0.2">
      <c r="A37" s="2">
        <v>154</v>
      </c>
      <c r="B37" s="2" t="s">
        <v>4</v>
      </c>
    </row>
    <row r="38" spans="1:2" x14ac:dyDescent="0.2">
      <c r="A38" s="2">
        <v>153</v>
      </c>
      <c r="B38" s="2" t="s">
        <v>4</v>
      </c>
    </row>
    <row r="39" spans="1:2" x14ac:dyDescent="0.2">
      <c r="A39" s="2">
        <v>139</v>
      </c>
      <c r="B39" s="2" t="s">
        <v>4</v>
      </c>
    </row>
    <row r="40" spans="1:2" x14ac:dyDescent="0.2">
      <c r="A40" s="2">
        <v>138</v>
      </c>
      <c r="B40" s="2" t="s">
        <v>4</v>
      </c>
    </row>
    <row r="41" spans="1:2" x14ac:dyDescent="0.2">
      <c r="A41" s="2">
        <v>144</v>
      </c>
      <c r="B41" s="2" t="s">
        <v>4</v>
      </c>
    </row>
    <row r="42" spans="1:2" x14ac:dyDescent="0.2">
      <c r="A42" s="2">
        <v>134</v>
      </c>
      <c r="B42" s="2" t="s">
        <v>4</v>
      </c>
    </row>
    <row r="43" spans="1:2" x14ac:dyDescent="0.2">
      <c r="A43" s="2">
        <v>157</v>
      </c>
      <c r="B43" s="2" t="s">
        <v>4</v>
      </c>
    </row>
    <row r="44" spans="1:2" x14ac:dyDescent="0.2">
      <c r="A44" s="2">
        <v>129</v>
      </c>
      <c r="B44" s="2" t="s">
        <v>4</v>
      </c>
    </row>
    <row r="45" spans="1:2" x14ac:dyDescent="0.2">
      <c r="A45" s="2">
        <v>143</v>
      </c>
      <c r="B45" s="2" t="s">
        <v>4</v>
      </c>
    </row>
    <row r="46" spans="1:2" x14ac:dyDescent="0.2">
      <c r="A46" s="2">
        <v>142</v>
      </c>
      <c r="B46" s="2" t="s">
        <v>4</v>
      </c>
    </row>
    <row r="47" spans="1:2" x14ac:dyDescent="0.2">
      <c r="A47" s="2">
        <v>143</v>
      </c>
      <c r="B47" s="2" t="s">
        <v>4</v>
      </c>
    </row>
    <row r="48" spans="1:2" x14ac:dyDescent="0.2">
      <c r="A48" s="2">
        <v>149</v>
      </c>
      <c r="B48" s="2" t="s">
        <v>4</v>
      </c>
    </row>
    <row r="49" spans="1:2" x14ac:dyDescent="0.2">
      <c r="A49" s="2">
        <v>146</v>
      </c>
      <c r="B49" s="2" t="s">
        <v>4</v>
      </c>
    </row>
    <row r="50" spans="1:2" x14ac:dyDescent="0.2">
      <c r="A50" s="2">
        <v>132</v>
      </c>
      <c r="B50" s="2" t="s">
        <v>4</v>
      </c>
    </row>
    <row r="51" spans="1:2" x14ac:dyDescent="0.2">
      <c r="A51" s="2">
        <v>146</v>
      </c>
      <c r="B51" s="2" t="s">
        <v>4</v>
      </c>
    </row>
    <row r="52" spans="1:2" x14ac:dyDescent="0.2">
      <c r="A52" s="2">
        <v>171</v>
      </c>
      <c r="B52" s="2" t="s">
        <v>6</v>
      </c>
    </row>
    <row r="53" spans="1:2" x14ac:dyDescent="0.2">
      <c r="A53" s="2">
        <v>165</v>
      </c>
      <c r="B53" s="2" t="s">
        <v>6</v>
      </c>
    </row>
    <row r="54" spans="1:2" x14ac:dyDescent="0.2">
      <c r="A54" s="2">
        <v>186</v>
      </c>
      <c r="B54" s="2" t="s">
        <v>6</v>
      </c>
    </row>
    <row r="55" spans="1:2" x14ac:dyDescent="0.2">
      <c r="A55" s="2">
        <v>180</v>
      </c>
      <c r="B55" s="2" t="s">
        <v>6</v>
      </c>
    </row>
    <row r="56" spans="1:2" x14ac:dyDescent="0.2">
      <c r="A56" s="2">
        <v>184</v>
      </c>
      <c r="B56" s="2" t="s">
        <v>6</v>
      </c>
    </row>
    <row r="57" spans="1:2" x14ac:dyDescent="0.2">
      <c r="A57" s="2">
        <v>181</v>
      </c>
      <c r="B57" s="2" t="s">
        <v>6</v>
      </c>
    </row>
    <row r="58" spans="1:2" x14ac:dyDescent="0.2">
      <c r="A58" s="2">
        <v>198</v>
      </c>
      <c r="B58" s="2" t="s">
        <v>6</v>
      </c>
    </row>
    <row r="59" spans="1:2" x14ac:dyDescent="0.2">
      <c r="A59" s="2">
        <v>149</v>
      </c>
      <c r="B59" s="2" t="s">
        <v>6</v>
      </c>
    </row>
    <row r="60" spans="1:2" x14ac:dyDescent="0.2">
      <c r="A60" s="2">
        <v>168</v>
      </c>
      <c r="B60" s="2" t="s">
        <v>6</v>
      </c>
    </row>
    <row r="61" spans="1:2" x14ac:dyDescent="0.2">
      <c r="A61" s="2">
        <v>185</v>
      </c>
      <c r="B61" s="2" t="s">
        <v>6</v>
      </c>
    </row>
    <row r="62" spans="1:2" x14ac:dyDescent="0.2">
      <c r="A62" s="2">
        <v>149</v>
      </c>
      <c r="B62" s="2" t="s">
        <v>6</v>
      </c>
    </row>
    <row r="63" spans="1:2" x14ac:dyDescent="0.2">
      <c r="A63" s="2">
        <v>193</v>
      </c>
      <c r="B63" s="2" t="s">
        <v>6</v>
      </c>
    </row>
    <row r="64" spans="1:2" x14ac:dyDescent="0.2">
      <c r="A64" s="2">
        <v>165</v>
      </c>
      <c r="B64" s="2" t="s">
        <v>6</v>
      </c>
    </row>
    <row r="65" spans="1:2" x14ac:dyDescent="0.2">
      <c r="A65" s="2">
        <v>174</v>
      </c>
      <c r="B65" s="2" t="s">
        <v>6</v>
      </c>
    </row>
    <row r="66" spans="1:2" x14ac:dyDescent="0.2">
      <c r="A66" s="2">
        <v>168</v>
      </c>
      <c r="B66" s="2" t="s">
        <v>6</v>
      </c>
    </row>
    <row r="67" spans="1:2" x14ac:dyDescent="0.2">
      <c r="A67" s="2">
        <v>178</v>
      </c>
      <c r="B67" s="2" t="s">
        <v>6</v>
      </c>
    </row>
    <row r="68" spans="1:2" x14ac:dyDescent="0.2">
      <c r="A68" s="2">
        <v>191</v>
      </c>
      <c r="B68" s="2" t="s">
        <v>6</v>
      </c>
    </row>
    <row r="69" spans="1:2" x14ac:dyDescent="0.2">
      <c r="A69" s="2">
        <v>171</v>
      </c>
      <c r="B69" s="2" t="s">
        <v>6</v>
      </c>
    </row>
    <row r="70" spans="1:2" x14ac:dyDescent="0.2">
      <c r="A70" s="2">
        <v>170</v>
      </c>
      <c r="B70" s="2" t="s">
        <v>6</v>
      </c>
    </row>
    <row r="71" spans="1:2" x14ac:dyDescent="0.2">
      <c r="A71" s="2">
        <v>177</v>
      </c>
      <c r="B71" s="2" t="s">
        <v>6</v>
      </c>
    </row>
    <row r="72" spans="1:2" x14ac:dyDescent="0.2">
      <c r="A72" s="2">
        <v>183</v>
      </c>
      <c r="B72" s="2" t="s">
        <v>6</v>
      </c>
    </row>
    <row r="73" spans="1:2" x14ac:dyDescent="0.2">
      <c r="A73" s="2">
        <v>155</v>
      </c>
      <c r="B73" s="2" t="s">
        <v>6</v>
      </c>
    </row>
    <row r="74" spans="1:2" x14ac:dyDescent="0.2">
      <c r="A74" s="2">
        <v>182</v>
      </c>
      <c r="B74" s="2" t="s">
        <v>6</v>
      </c>
    </row>
    <row r="75" spans="1:2" x14ac:dyDescent="0.2">
      <c r="A75" s="2">
        <v>157</v>
      </c>
      <c r="B75" s="2" t="s">
        <v>6</v>
      </c>
    </row>
    <row r="76" spans="1:2" x14ac:dyDescent="0.2">
      <c r="A76" s="2">
        <v>167</v>
      </c>
      <c r="B76" s="2" t="s">
        <v>6</v>
      </c>
    </row>
    <row r="77" spans="1:2" x14ac:dyDescent="0.2">
      <c r="A77" s="2">
        <v>163</v>
      </c>
      <c r="B77" s="2" t="s">
        <v>6</v>
      </c>
    </row>
    <row r="78" spans="1:2" x14ac:dyDescent="0.2">
      <c r="A78" s="2">
        <v>189</v>
      </c>
      <c r="B78" s="2" t="s">
        <v>6</v>
      </c>
    </row>
    <row r="79" spans="1:2" x14ac:dyDescent="0.2">
      <c r="A79" s="2">
        <v>153</v>
      </c>
      <c r="B79" s="2" t="s">
        <v>6</v>
      </c>
    </row>
    <row r="80" spans="1:2" x14ac:dyDescent="0.2">
      <c r="A80" s="2">
        <v>158</v>
      </c>
      <c r="B80" s="2" t="s">
        <v>6</v>
      </c>
    </row>
    <row r="81" spans="1:2" x14ac:dyDescent="0.2">
      <c r="A81" s="2">
        <v>160</v>
      </c>
      <c r="B81" s="2" t="s">
        <v>6</v>
      </c>
    </row>
    <row r="82" spans="1:2" x14ac:dyDescent="0.2">
      <c r="A82" s="2">
        <v>173</v>
      </c>
      <c r="B82" s="2" t="s">
        <v>6</v>
      </c>
    </row>
    <row r="83" spans="1:2" x14ac:dyDescent="0.2">
      <c r="A83" s="2">
        <v>189</v>
      </c>
      <c r="B83" s="2" t="s">
        <v>6</v>
      </c>
    </row>
    <row r="84" spans="1:2" x14ac:dyDescent="0.2">
      <c r="A84" s="2">
        <v>184</v>
      </c>
      <c r="B84" s="2" t="s">
        <v>6</v>
      </c>
    </row>
    <row r="85" spans="1:2" x14ac:dyDescent="0.2">
      <c r="A85" s="2">
        <v>174</v>
      </c>
      <c r="B85" s="2" t="s">
        <v>6</v>
      </c>
    </row>
    <row r="86" spans="1:2" x14ac:dyDescent="0.2">
      <c r="A86" s="2">
        <v>188</v>
      </c>
      <c r="B86" s="2" t="s">
        <v>6</v>
      </c>
    </row>
    <row r="87" spans="1:2" x14ac:dyDescent="0.2">
      <c r="A87" s="2">
        <v>160</v>
      </c>
      <c r="B87" s="2" t="s">
        <v>6</v>
      </c>
    </row>
    <row r="88" spans="1:2" x14ac:dyDescent="0.2">
      <c r="A88" s="2">
        <v>178</v>
      </c>
      <c r="B88" s="2" t="s">
        <v>6</v>
      </c>
    </row>
    <row r="89" spans="1:2" x14ac:dyDescent="0.2">
      <c r="A89" s="2">
        <v>178</v>
      </c>
      <c r="B89" s="2" t="s">
        <v>6</v>
      </c>
    </row>
    <row r="90" spans="1:2" x14ac:dyDescent="0.2">
      <c r="A90" s="2">
        <v>176</v>
      </c>
      <c r="B90" s="2" t="s">
        <v>6</v>
      </c>
    </row>
    <row r="91" spans="1:2" x14ac:dyDescent="0.2">
      <c r="A91" s="2">
        <v>159</v>
      </c>
      <c r="B91" s="2" t="s">
        <v>6</v>
      </c>
    </row>
    <row r="92" spans="1:2" x14ac:dyDescent="0.2">
      <c r="A92" s="2">
        <v>186</v>
      </c>
      <c r="B92" s="2" t="s">
        <v>6</v>
      </c>
    </row>
    <row r="93" spans="1:2" x14ac:dyDescent="0.2">
      <c r="A93" s="2">
        <v>194</v>
      </c>
      <c r="B93" s="2" t="s">
        <v>6</v>
      </c>
    </row>
    <row r="94" spans="1:2" x14ac:dyDescent="0.2">
      <c r="A94" s="2">
        <v>188</v>
      </c>
      <c r="B94" s="2" t="s">
        <v>6</v>
      </c>
    </row>
    <row r="95" spans="1:2" x14ac:dyDescent="0.2">
      <c r="A95" s="2">
        <v>201</v>
      </c>
      <c r="B95" s="2" t="s">
        <v>6</v>
      </c>
    </row>
    <row r="96" spans="1:2" x14ac:dyDescent="0.2">
      <c r="A96" s="2">
        <v>161</v>
      </c>
      <c r="B96" s="2" t="s">
        <v>6</v>
      </c>
    </row>
    <row r="97" spans="1:2" x14ac:dyDescent="0.2">
      <c r="A97" s="2">
        <v>152</v>
      </c>
      <c r="B97" s="2" t="s">
        <v>6</v>
      </c>
    </row>
    <row r="98" spans="1:2" x14ac:dyDescent="0.2">
      <c r="A98" s="2">
        <v>178</v>
      </c>
      <c r="B98" s="2" t="s">
        <v>6</v>
      </c>
    </row>
    <row r="99" spans="1:2" x14ac:dyDescent="0.2">
      <c r="A99" s="2">
        <v>156</v>
      </c>
      <c r="B99" s="2" t="s">
        <v>6</v>
      </c>
    </row>
    <row r="100" spans="1:2" x14ac:dyDescent="0.2">
      <c r="A100" s="2">
        <v>170</v>
      </c>
      <c r="B100" s="2" t="s">
        <v>6</v>
      </c>
    </row>
    <row r="101" spans="1:2" x14ac:dyDescent="0.2">
      <c r="A101" s="2">
        <v>170</v>
      </c>
      <c r="B101" s="2" t="s">
        <v>6</v>
      </c>
    </row>
  </sheetData>
  <sortState ref="A2:B101">
    <sortCondition ref="B2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"/>
  <sheetViews>
    <sheetView workbookViewId="0">
      <selection activeCell="N18" sqref="N18"/>
    </sheetView>
  </sheetViews>
  <sheetFormatPr defaultRowHeight="12.75" x14ac:dyDescent="0.2"/>
  <cols>
    <col min="5" max="5" width="14.25" customWidth="1"/>
    <col min="11" max="11" width="22.375" customWidth="1"/>
    <col min="12" max="12" width="16.75" customWidth="1"/>
  </cols>
  <sheetData>
    <row r="1" spans="1:12" x14ac:dyDescent="0.2">
      <c r="A1" s="4" t="s">
        <v>1</v>
      </c>
      <c r="K1" t="s">
        <v>18</v>
      </c>
    </row>
    <row r="2" spans="1:12" x14ac:dyDescent="0.2">
      <c r="A2" s="4">
        <v>12.7</v>
      </c>
      <c r="K2" t="s">
        <v>21</v>
      </c>
    </row>
    <row r="3" spans="1:12" ht="13.5" thickBot="1" x14ac:dyDescent="0.25">
      <c r="A3" s="4">
        <v>17</v>
      </c>
      <c r="E3" s="6" t="s">
        <v>22</v>
      </c>
      <c r="F3" s="6" t="s">
        <v>24</v>
      </c>
      <c r="K3" s="31" t="s">
        <v>69</v>
      </c>
    </row>
    <row r="4" spans="1:12" x14ac:dyDescent="0.2">
      <c r="A4" s="4">
        <v>15.7</v>
      </c>
      <c r="E4" s="6" t="s">
        <v>23</v>
      </c>
      <c r="F4" s="6" t="s">
        <v>53</v>
      </c>
      <c r="K4" s="24" t="s">
        <v>1</v>
      </c>
      <c r="L4" s="24"/>
    </row>
    <row r="5" spans="1:12" x14ac:dyDescent="0.2">
      <c r="A5" s="4">
        <v>13</v>
      </c>
      <c r="K5" s="22"/>
      <c r="L5" s="22"/>
    </row>
    <row r="6" spans="1:12" x14ac:dyDescent="0.2">
      <c r="A6" s="4">
        <v>14.8</v>
      </c>
      <c r="E6" s="6" t="s">
        <v>25</v>
      </c>
      <c r="F6" s="7">
        <f>AVERAGE(A2:A101)</f>
        <v>15.340999999999994</v>
      </c>
      <c r="K6" s="22" t="s">
        <v>54</v>
      </c>
      <c r="L6" s="22">
        <v>15.340999999999994</v>
      </c>
    </row>
    <row r="7" spans="1:12" x14ac:dyDescent="0.2">
      <c r="A7" s="4">
        <v>12.4</v>
      </c>
      <c r="K7" s="22" t="s">
        <v>49</v>
      </c>
      <c r="L7" s="25">
        <v>0.24151916083513134</v>
      </c>
    </row>
    <row r="8" spans="1:12" x14ac:dyDescent="0.2">
      <c r="A8" s="4">
        <v>20.2</v>
      </c>
      <c r="E8" s="6" t="s">
        <v>26</v>
      </c>
      <c r="F8" s="9">
        <f>_xlfn.STDEV.S(A2:A101)</f>
        <v>2.4151916083513134</v>
      </c>
      <c r="K8" s="22" t="s">
        <v>55</v>
      </c>
      <c r="L8" s="22">
        <v>15.05</v>
      </c>
    </row>
    <row r="9" spans="1:12" x14ac:dyDescent="0.2">
      <c r="A9" s="4">
        <v>14.4</v>
      </c>
      <c r="K9" s="22" t="s">
        <v>56</v>
      </c>
      <c r="L9" s="22">
        <v>14.8</v>
      </c>
    </row>
    <row r="10" spans="1:12" x14ac:dyDescent="0.2">
      <c r="A10" s="4">
        <v>13.9</v>
      </c>
      <c r="E10" s="6" t="s">
        <v>27</v>
      </c>
      <c r="F10">
        <f>COUNT(A2:A101)</f>
        <v>100</v>
      </c>
      <c r="K10" s="22" t="s">
        <v>57</v>
      </c>
      <c r="L10" s="25">
        <v>2.4151916083513134</v>
      </c>
    </row>
    <row r="11" spans="1:12" x14ac:dyDescent="0.2">
      <c r="A11" s="4">
        <v>15.4</v>
      </c>
      <c r="K11" s="22" t="s">
        <v>58</v>
      </c>
      <c r="L11" s="25">
        <v>5.8331505050506038</v>
      </c>
    </row>
    <row r="12" spans="1:12" x14ac:dyDescent="0.2">
      <c r="A12" s="4">
        <v>12.2</v>
      </c>
      <c r="E12" s="6" t="s">
        <v>28</v>
      </c>
      <c r="F12">
        <f>F8/SQRT(F10)</f>
        <v>0.24151916083513134</v>
      </c>
      <c r="K12" s="22" t="s">
        <v>59</v>
      </c>
      <c r="L12" s="25">
        <v>-0.36365929996032254</v>
      </c>
    </row>
    <row r="13" spans="1:12" x14ac:dyDescent="0.2">
      <c r="A13" s="4">
        <v>16</v>
      </c>
      <c r="E13" s="6" t="s">
        <v>52</v>
      </c>
      <c r="F13" s="8">
        <f>_xlfn.T.INV.2T(0.1,99)</f>
        <v>1.6603911560169928</v>
      </c>
      <c r="K13" s="22" t="s">
        <v>60</v>
      </c>
      <c r="L13" s="25">
        <v>0.29052071226999154</v>
      </c>
    </row>
    <row r="14" spans="1:12" x14ac:dyDescent="0.2">
      <c r="A14" s="4">
        <v>17</v>
      </c>
      <c r="E14" s="6" t="s">
        <v>29</v>
      </c>
      <c r="F14" s="8">
        <f>(F6-15)/F12</f>
        <v>1.4118962604079741</v>
      </c>
      <c r="K14" s="22" t="s">
        <v>61</v>
      </c>
      <c r="L14" s="22">
        <v>11.600000000000001</v>
      </c>
    </row>
    <row r="15" spans="1:12" x14ac:dyDescent="0.2">
      <c r="A15" s="4">
        <v>13.5</v>
      </c>
      <c r="K15" s="22" t="s">
        <v>62</v>
      </c>
      <c r="L15" s="22">
        <v>10</v>
      </c>
    </row>
    <row r="16" spans="1:12" x14ac:dyDescent="0.2">
      <c r="A16" s="4">
        <v>17.3</v>
      </c>
      <c r="E16" s="6" t="s">
        <v>30</v>
      </c>
      <c r="F16" s="8">
        <f>_xlfn.T.DIST.RT(F14,F10-1)</f>
        <v>8.0557989439083544E-2</v>
      </c>
      <c r="K16" s="22" t="s">
        <v>63</v>
      </c>
      <c r="L16" s="22">
        <v>21.6</v>
      </c>
    </row>
    <row r="17" spans="1:12" x14ac:dyDescent="0.2">
      <c r="A17" s="4">
        <v>12.9</v>
      </c>
      <c r="K17" s="22" t="s">
        <v>64</v>
      </c>
      <c r="L17" s="22">
        <v>1534.0999999999995</v>
      </c>
    </row>
    <row r="18" spans="1:12" x14ac:dyDescent="0.2">
      <c r="A18" s="4">
        <v>17.5</v>
      </c>
      <c r="K18" s="22" t="s">
        <v>65</v>
      </c>
      <c r="L18" s="22">
        <v>100</v>
      </c>
    </row>
    <row r="19" spans="1:12" ht="13.5" thickBot="1" x14ac:dyDescent="0.25">
      <c r="A19" s="4">
        <v>16.5</v>
      </c>
      <c r="E19" s="6" t="s">
        <v>70</v>
      </c>
      <c r="K19" s="23" t="s">
        <v>66</v>
      </c>
      <c r="L19" s="26">
        <v>0.47922641306199376</v>
      </c>
    </row>
    <row r="20" spans="1:12" x14ac:dyDescent="0.2">
      <c r="A20" s="4">
        <v>18.2</v>
      </c>
    </row>
    <row r="21" spans="1:12" x14ac:dyDescent="0.2">
      <c r="A21" s="4">
        <v>18.600000000000001</v>
      </c>
      <c r="E21" s="6" t="s">
        <v>71</v>
      </c>
      <c r="F21" s="18">
        <f>L6-L19</f>
        <v>14.861773586938</v>
      </c>
    </row>
    <row r="22" spans="1:12" x14ac:dyDescent="0.2">
      <c r="A22" s="4">
        <v>18.3</v>
      </c>
      <c r="E22" s="6" t="s">
        <v>72</v>
      </c>
      <c r="F22" s="18">
        <f>L6+L19</f>
        <v>15.820226413061988</v>
      </c>
    </row>
    <row r="23" spans="1:12" x14ac:dyDescent="0.2">
      <c r="A23" s="4">
        <v>15.6</v>
      </c>
    </row>
    <row r="24" spans="1:12" x14ac:dyDescent="0.2">
      <c r="A24" s="4">
        <v>13.2</v>
      </c>
    </row>
    <row r="25" spans="1:12" x14ac:dyDescent="0.2">
      <c r="A25" s="4">
        <v>18.7</v>
      </c>
    </row>
    <row r="26" spans="1:12" x14ac:dyDescent="0.2">
      <c r="A26" s="4">
        <v>15</v>
      </c>
    </row>
    <row r="27" spans="1:12" x14ac:dyDescent="0.2">
      <c r="A27" s="4">
        <v>14.7</v>
      </c>
    </row>
    <row r="28" spans="1:12" x14ac:dyDescent="0.2">
      <c r="A28" s="4">
        <v>14.6</v>
      </c>
    </row>
    <row r="29" spans="1:12" x14ac:dyDescent="0.2">
      <c r="A29" s="4">
        <v>16.399999999999999</v>
      </c>
    </row>
    <row r="30" spans="1:12" x14ac:dyDescent="0.2">
      <c r="A30" s="4">
        <v>15.3</v>
      </c>
    </row>
    <row r="31" spans="1:12" x14ac:dyDescent="0.2">
      <c r="A31" s="4">
        <v>15.6</v>
      </c>
    </row>
    <row r="32" spans="1:12" x14ac:dyDescent="0.2">
      <c r="A32" s="4">
        <v>15</v>
      </c>
    </row>
    <row r="33" spans="1:1" x14ac:dyDescent="0.2">
      <c r="A33" s="4">
        <v>15.1</v>
      </c>
    </row>
    <row r="34" spans="1:1" x14ac:dyDescent="0.2">
      <c r="A34" s="4">
        <v>16.5</v>
      </c>
    </row>
    <row r="35" spans="1:1" x14ac:dyDescent="0.2">
      <c r="A35" s="4">
        <v>11.8</v>
      </c>
    </row>
    <row r="36" spans="1:1" x14ac:dyDescent="0.2">
      <c r="A36" s="4">
        <v>14.4</v>
      </c>
    </row>
    <row r="37" spans="1:1" x14ac:dyDescent="0.2">
      <c r="A37" s="4">
        <v>17.7</v>
      </c>
    </row>
    <row r="38" spans="1:1" x14ac:dyDescent="0.2">
      <c r="A38" s="4">
        <v>15.9</v>
      </c>
    </row>
    <row r="39" spans="1:1" x14ac:dyDescent="0.2">
      <c r="A39" s="4">
        <v>11.2</v>
      </c>
    </row>
    <row r="40" spans="1:1" x14ac:dyDescent="0.2">
      <c r="A40" s="4">
        <v>18</v>
      </c>
    </row>
    <row r="41" spans="1:1" x14ac:dyDescent="0.2">
      <c r="A41" s="4">
        <v>15.1</v>
      </c>
    </row>
    <row r="42" spans="1:1" x14ac:dyDescent="0.2">
      <c r="A42" s="4">
        <v>14</v>
      </c>
    </row>
    <row r="43" spans="1:1" x14ac:dyDescent="0.2">
      <c r="A43" s="4">
        <v>16.899999999999999</v>
      </c>
    </row>
    <row r="44" spans="1:1" x14ac:dyDescent="0.2">
      <c r="A44" s="4">
        <v>17.2</v>
      </c>
    </row>
    <row r="45" spans="1:1" x14ac:dyDescent="0.2">
      <c r="A45" s="4">
        <v>14.5</v>
      </c>
    </row>
    <row r="46" spans="1:1" x14ac:dyDescent="0.2">
      <c r="A46" s="4">
        <v>20.2</v>
      </c>
    </row>
    <row r="47" spans="1:1" x14ac:dyDescent="0.2">
      <c r="A47" s="4">
        <v>18.3</v>
      </c>
    </row>
    <row r="48" spans="1:1" x14ac:dyDescent="0.2">
      <c r="A48" s="4">
        <v>18.399999999999999</v>
      </c>
    </row>
    <row r="49" spans="1:1" x14ac:dyDescent="0.2">
      <c r="A49" s="4">
        <v>15.1</v>
      </c>
    </row>
    <row r="50" spans="1:1" x14ac:dyDescent="0.2">
      <c r="A50" s="4">
        <v>14</v>
      </c>
    </row>
    <row r="51" spans="1:1" x14ac:dyDescent="0.2">
      <c r="A51" s="4">
        <v>16</v>
      </c>
    </row>
    <row r="52" spans="1:1" x14ac:dyDescent="0.2">
      <c r="A52" s="4">
        <v>12.8</v>
      </c>
    </row>
    <row r="53" spans="1:1" x14ac:dyDescent="0.2">
      <c r="A53" s="4">
        <v>12</v>
      </c>
    </row>
    <row r="54" spans="1:1" x14ac:dyDescent="0.2">
      <c r="A54" s="4">
        <v>13.5</v>
      </c>
    </row>
    <row r="55" spans="1:1" x14ac:dyDescent="0.2">
      <c r="A55" s="4">
        <v>14.8</v>
      </c>
    </row>
    <row r="56" spans="1:1" x14ac:dyDescent="0.2">
      <c r="A56" s="4">
        <v>15.8</v>
      </c>
    </row>
    <row r="57" spans="1:1" x14ac:dyDescent="0.2">
      <c r="A57" s="4">
        <v>12.1</v>
      </c>
    </row>
    <row r="58" spans="1:1" x14ac:dyDescent="0.2">
      <c r="A58" s="4">
        <v>14.8</v>
      </c>
    </row>
    <row r="59" spans="1:1" x14ac:dyDescent="0.2">
      <c r="A59" s="4">
        <v>18</v>
      </c>
    </row>
    <row r="60" spans="1:1" x14ac:dyDescent="0.2">
      <c r="A60" s="4">
        <v>17.899999999999999</v>
      </c>
    </row>
    <row r="61" spans="1:1" x14ac:dyDescent="0.2">
      <c r="A61" s="4">
        <v>16.600000000000001</v>
      </c>
    </row>
    <row r="62" spans="1:1" x14ac:dyDescent="0.2">
      <c r="A62" s="4">
        <v>13.6</v>
      </c>
    </row>
    <row r="63" spans="1:1" x14ac:dyDescent="0.2">
      <c r="A63" s="4">
        <v>14.1</v>
      </c>
    </row>
    <row r="64" spans="1:1" x14ac:dyDescent="0.2">
      <c r="A64" s="4">
        <v>20.9</v>
      </c>
    </row>
    <row r="65" spans="1:1" x14ac:dyDescent="0.2">
      <c r="A65" s="4">
        <v>13.4</v>
      </c>
    </row>
    <row r="66" spans="1:1" x14ac:dyDescent="0.2">
      <c r="A66" s="4">
        <v>11.2</v>
      </c>
    </row>
    <row r="67" spans="1:1" x14ac:dyDescent="0.2">
      <c r="A67" s="4">
        <v>12.1</v>
      </c>
    </row>
    <row r="68" spans="1:1" x14ac:dyDescent="0.2">
      <c r="A68" s="4">
        <v>18.3</v>
      </c>
    </row>
    <row r="69" spans="1:1" x14ac:dyDescent="0.2">
      <c r="A69" s="4">
        <v>13.1</v>
      </c>
    </row>
    <row r="70" spans="1:1" x14ac:dyDescent="0.2">
      <c r="A70" s="4">
        <v>11.4</v>
      </c>
    </row>
    <row r="71" spans="1:1" x14ac:dyDescent="0.2">
      <c r="A71" s="4">
        <v>14</v>
      </c>
    </row>
    <row r="72" spans="1:1" x14ac:dyDescent="0.2">
      <c r="A72" s="4">
        <v>14.6</v>
      </c>
    </row>
    <row r="73" spans="1:1" x14ac:dyDescent="0.2">
      <c r="A73" s="4">
        <v>15.8</v>
      </c>
    </row>
    <row r="74" spans="1:1" x14ac:dyDescent="0.2">
      <c r="A74" s="4">
        <v>14.6</v>
      </c>
    </row>
    <row r="75" spans="1:1" x14ac:dyDescent="0.2">
      <c r="A75" s="4">
        <v>14.8</v>
      </c>
    </row>
    <row r="76" spans="1:1" x14ac:dyDescent="0.2">
      <c r="A76" s="4">
        <v>17.399999999999999</v>
      </c>
    </row>
    <row r="77" spans="1:1" x14ac:dyDescent="0.2">
      <c r="A77" s="4">
        <v>14.9</v>
      </c>
    </row>
    <row r="78" spans="1:1" x14ac:dyDescent="0.2">
      <c r="A78" s="4">
        <v>12</v>
      </c>
    </row>
    <row r="79" spans="1:1" x14ac:dyDescent="0.2">
      <c r="A79" s="4">
        <v>13.3</v>
      </c>
    </row>
    <row r="80" spans="1:1" x14ac:dyDescent="0.2">
      <c r="A80" s="4">
        <v>15.5</v>
      </c>
    </row>
    <row r="81" spans="1:1" x14ac:dyDescent="0.2">
      <c r="A81" s="4">
        <v>18.8</v>
      </c>
    </row>
    <row r="82" spans="1:1" x14ac:dyDescent="0.2">
      <c r="A82" s="4">
        <v>14.7</v>
      </c>
    </row>
    <row r="83" spans="1:1" x14ac:dyDescent="0.2">
      <c r="A83" s="4">
        <v>16.600000000000001</v>
      </c>
    </row>
    <row r="84" spans="1:1" x14ac:dyDescent="0.2">
      <c r="A84" s="4">
        <v>13.1</v>
      </c>
    </row>
    <row r="85" spans="1:1" x14ac:dyDescent="0.2">
      <c r="A85" s="4">
        <v>13.1</v>
      </c>
    </row>
    <row r="86" spans="1:1" x14ac:dyDescent="0.2">
      <c r="A86" s="4">
        <v>14.2</v>
      </c>
    </row>
    <row r="87" spans="1:1" x14ac:dyDescent="0.2">
      <c r="A87" s="4">
        <v>19.7</v>
      </c>
    </row>
    <row r="88" spans="1:1" x14ac:dyDescent="0.2">
      <c r="A88" s="4">
        <v>10</v>
      </c>
    </row>
    <row r="89" spans="1:1" x14ac:dyDescent="0.2">
      <c r="A89" s="4">
        <v>19.3</v>
      </c>
    </row>
    <row r="90" spans="1:1" x14ac:dyDescent="0.2">
      <c r="A90" s="4">
        <v>12.5</v>
      </c>
    </row>
    <row r="91" spans="1:1" x14ac:dyDescent="0.2">
      <c r="A91" s="4">
        <v>11.8</v>
      </c>
    </row>
    <row r="92" spans="1:1" x14ac:dyDescent="0.2">
      <c r="A92" s="4">
        <v>19.5</v>
      </c>
    </row>
    <row r="93" spans="1:1" x14ac:dyDescent="0.2">
      <c r="A93" s="4">
        <v>16.3</v>
      </c>
    </row>
    <row r="94" spans="1:1" x14ac:dyDescent="0.2">
      <c r="A94" s="4">
        <v>14.6</v>
      </c>
    </row>
    <row r="95" spans="1:1" x14ac:dyDescent="0.2">
      <c r="A95" s="4">
        <v>16.399999999999999</v>
      </c>
    </row>
    <row r="96" spans="1:1" x14ac:dyDescent="0.2">
      <c r="A96" s="4">
        <v>16.399999999999999</v>
      </c>
    </row>
    <row r="97" spans="1:1" x14ac:dyDescent="0.2">
      <c r="A97" s="4">
        <v>14.3</v>
      </c>
    </row>
    <row r="98" spans="1:1" x14ac:dyDescent="0.2">
      <c r="A98" s="4">
        <v>21.6</v>
      </c>
    </row>
    <row r="99" spans="1:1" x14ac:dyDescent="0.2">
      <c r="A99" s="4">
        <v>12.5</v>
      </c>
    </row>
    <row r="100" spans="1:1" x14ac:dyDescent="0.2">
      <c r="A100" s="4">
        <v>15.8</v>
      </c>
    </row>
    <row r="101" spans="1:1" x14ac:dyDescent="0.2">
      <c r="A101" s="4">
        <v>17.7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MATH533 Course Project Data SAL</vt:lpstr>
      <vt:lpstr>SpecA</vt:lpstr>
      <vt:lpstr>Spec B</vt:lpstr>
      <vt:lpstr>SpecC</vt:lpstr>
      <vt:lpstr>Specd</vt:lpstr>
    </vt:vector>
  </TitlesOfParts>
  <Company>Saint Xavier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khadijah Nazmeen</dc:creator>
  <cp:lastModifiedBy>Khadijah Dowdy</cp:lastModifiedBy>
  <cp:lastPrinted>2014-06-05T20:13:25Z</cp:lastPrinted>
  <dcterms:created xsi:type="dcterms:W3CDTF">2013-12-22T02:23:11Z</dcterms:created>
  <dcterms:modified xsi:type="dcterms:W3CDTF">2017-04-07T21:21:44Z</dcterms:modified>
</cp:coreProperties>
</file>