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426"/>
  <workbookPr/>
  <mc:AlternateContent xmlns:mc="http://schemas.openxmlformats.org/markup-compatibility/2006">
    <mc:Choice Requires="x15">
      <x15ac:absPath xmlns:x15ac="http://schemas.microsoft.com/office/spreadsheetml/2010/11/ac" url="C:\Users\Landover User-2\Desktop\"/>
    </mc:Choice>
  </mc:AlternateContent>
  <bookViews>
    <workbookView xWindow="0" yWindow="0" windowWidth="28800" windowHeight="11610" activeTab="3"/>
  </bookViews>
  <sheets>
    <sheet name="Belleville Listings" sheetId="1" r:id="rId1"/>
    <sheet name="Histogram" sheetId="4" r:id="rId2"/>
    <sheet name="Central Tendency" sheetId="2" r:id="rId3"/>
    <sheet name="Chebyshevs &amp; Empirical" sheetId="3" r:id="rId4"/>
  </sheets>
  <externalReferences>
    <externalReference r:id="rId5"/>
  </externalReferences>
  <definedNames>
    <definedName name="binlimit3">'Belleville Listings'!$E$4:$E$14</definedName>
    <definedName name="binlimits">'Belleville Listings'!$E$4:$E$10</definedName>
    <definedName name="Binlimits2">'Belleville Listings'!$E$4:$E$11</definedName>
    <definedName name="listingprice">'Belleville Listings'!$B$5:$B$109</definedName>
    <definedName name="Listingprice1">'Belleville Listings'!$B$5:$B$34</definedName>
  </definedNames>
  <calcPr calcId="162913"/>
</workbook>
</file>

<file path=xl/calcChain.xml><?xml version="1.0" encoding="utf-8"?>
<calcChain xmlns="http://schemas.openxmlformats.org/spreadsheetml/2006/main">
  <c r="F14" i="3" l="1"/>
  <c r="F13" i="3"/>
  <c r="F12" i="3"/>
  <c r="D14" i="3"/>
  <c r="D13" i="3"/>
  <c r="D12" i="3"/>
  <c r="F10" i="3"/>
  <c r="D10" i="3"/>
  <c r="F9" i="3"/>
  <c r="D9" i="3"/>
  <c r="F8" i="3"/>
  <c r="D8" i="3"/>
  <c r="C5" i="3"/>
  <c r="D5" i="3" s="1"/>
  <c r="E5" i="3" s="1"/>
  <c r="C3" i="3"/>
  <c r="D3" i="3" s="1"/>
  <c r="E3" i="3" s="1"/>
  <c r="E16" i="2" l="1"/>
  <c r="E5" i="1"/>
  <c r="E6" i="1" s="1"/>
  <c r="E7" i="1" l="1"/>
  <c r="E8" i="1" s="1"/>
  <c r="E9" i="1" s="1"/>
  <c r="E10" i="1" s="1"/>
  <c r="E11" i="1" s="1"/>
  <c r="E12" i="1" s="1"/>
  <c r="E13" i="1" s="1"/>
  <c r="E14" i="1" s="1"/>
  <c r="F4" i="1" a="1"/>
  <c r="F14" i="1" s="1"/>
  <c r="F10" i="1" l="1"/>
  <c r="F8" i="1"/>
  <c r="F9" i="1"/>
  <c r="F6" i="1"/>
  <c r="F15" i="1" s="1"/>
  <c r="F11" i="1"/>
  <c r="F5" i="1"/>
  <c r="F7" i="1"/>
  <c r="F12" i="1"/>
  <c r="F4" i="1"/>
  <c r="F13" i="1"/>
</calcChain>
</file>

<file path=xl/sharedStrings.xml><?xml version="1.0" encoding="utf-8"?>
<sst xmlns="http://schemas.openxmlformats.org/spreadsheetml/2006/main" count="367" uniqueCount="142">
  <si>
    <t>Property Address</t>
  </si>
  <si>
    <t>Listing Price</t>
  </si>
  <si>
    <t>Square Footage</t>
  </si>
  <si>
    <t>Number of bedrooms</t>
  </si>
  <si>
    <t>Bin Limits</t>
  </si>
  <si>
    <t>Frequency</t>
  </si>
  <si>
    <t>29 Van Rensselear St, Belleville, NJ 07109</t>
  </si>
  <si>
    <t>3BR</t>
  </si>
  <si>
    <t>101 Little St, Belleville, NJ 07109</t>
  </si>
  <si>
    <t>4BR</t>
  </si>
  <si>
    <t>13 Raymond St, Belleville, NJ 07109</t>
  </si>
  <si>
    <t>78 Beech St, Belleville, NJ 07109</t>
  </si>
  <si>
    <t>1BR</t>
  </si>
  <si>
    <t>11 Austin St, Belleville, NJ 07109</t>
  </si>
  <si>
    <t>2BR</t>
  </si>
  <si>
    <t>150 Heckel St, Belleville, NJ 07109</t>
  </si>
  <si>
    <t>1 Acme St, Belleville, NJ 07109</t>
  </si>
  <si>
    <t>70 Nolton St,Belleville, NJ 07109</t>
  </si>
  <si>
    <t>385 Stephen St, Belleville, NJ 07109</t>
  </si>
  <si>
    <t>49 Linden Ave,Belleville, NJ 07109</t>
  </si>
  <si>
    <t>155 Brighton Ave, Belleville NJ 07109</t>
  </si>
  <si>
    <t>151 Brighon Ave, Belleville, NJ 07109</t>
  </si>
  <si>
    <t>130 William St, Belleville, NJ 07109</t>
  </si>
  <si>
    <t>48 Little St, Belleville, NJ 07109</t>
  </si>
  <si>
    <t>127 Heckel St,Belleville, NJ 07109</t>
  </si>
  <si>
    <t>14 Memphis Ave, Belleville, NJ 07109</t>
  </si>
  <si>
    <t>218 Floyd St, Belleville, NJ 07109</t>
  </si>
  <si>
    <t>73 Jannarone St,Belleville, NJ 07109</t>
  </si>
  <si>
    <t>96 Dow St, Belleville, NJ 07109</t>
  </si>
  <si>
    <t>398 Greylock Pkwy,Belleville, NJ 07109</t>
  </si>
  <si>
    <t>14 Essex St, Belleville, NJ 07109</t>
  </si>
  <si>
    <t>23 Oak St, Belleville, NJ 07109</t>
  </si>
  <si>
    <t>8 Bell St, Belleville, NJ 07109</t>
  </si>
  <si>
    <t>190 Overlook Ave, Belleville, NJ 07109</t>
  </si>
  <si>
    <t>21 Columbus Ave, Belleville, NJ 07109</t>
  </si>
  <si>
    <t>38 Naples Ave, Belleville, NJ 07109</t>
  </si>
  <si>
    <t>18 Bellevue Ave, Belleville, NJ 07109</t>
  </si>
  <si>
    <t>237 Holmes St, Belleville, NJ 07109</t>
  </si>
  <si>
    <t>17 Continental Ave, Belleville, NJ 07109</t>
  </si>
  <si>
    <t>68 Clinton St, Belleville, NJ 07109</t>
  </si>
  <si>
    <t>252 Fairway Ave, Belleville, NJ 07109</t>
  </si>
  <si>
    <t>338 Cortlandt St #0, Belleville, NJ 07109</t>
  </si>
  <si>
    <t>59 Linden Ave, Belleville, NJ 07109</t>
  </si>
  <si>
    <t>18 Wilber St, Belleville, NJ 07109</t>
  </si>
  <si>
    <t>304 Division Ave,Belleville, NJ 07109</t>
  </si>
  <si>
    <t>85 Hornblower Ave, Belleville, NJ 07109</t>
  </si>
  <si>
    <t>52-54 Mount Pleasant Ave, Belleville, NJ 07109</t>
  </si>
  <si>
    <t>188 Heckel St, Belleville, NJ 07109</t>
  </si>
  <si>
    <t>67 Watsessing Ave, Belleville, NJ 07109</t>
  </si>
  <si>
    <t>76 Heckel St, Belleville, NJ 07109</t>
  </si>
  <si>
    <t>57 Adelaide St, Belleville, NJ 07109</t>
  </si>
  <si>
    <t>29 Prospect Pl, Belleville, NJ 07109</t>
  </si>
  <si>
    <t>23 Belmohr St, Belleville, NJ 07109</t>
  </si>
  <si>
    <t>126 Cedar Hill Ave,Belleville, NJ 07109</t>
  </si>
  <si>
    <t>28 Carolyn RD, Belleville, NJ 07109</t>
  </si>
  <si>
    <t>56 Celia Ter,Belleville, NJ 07109</t>
  </si>
  <si>
    <t>283 Union Ave,Belleville, NJ 07109</t>
  </si>
  <si>
    <t>11 Linden Ave, Belleville, NJ 07109</t>
  </si>
  <si>
    <t>22 Smallwood Ave, Belleville, NJ 07109</t>
  </si>
  <si>
    <t>35 Liberty Ave, Belleville, NJ 07109</t>
  </si>
  <si>
    <t>124 Forest St,Belleville, NJ 07109</t>
  </si>
  <si>
    <t>429 Union Ave, Belleville, NJ 07109</t>
  </si>
  <si>
    <t>127 Crest Dr,Belleville, NJ 07109</t>
  </si>
  <si>
    <t>21 Marion Ct, Belleville, NJ 07109</t>
  </si>
  <si>
    <t>90 Columbus Ave,Belleville, NJ 07109</t>
  </si>
  <si>
    <t>5BR</t>
  </si>
  <si>
    <t>110 Malone Ave, Belleville, NJ 07109</t>
  </si>
  <si>
    <t>230 New St, Belleville, NJ 07109</t>
  </si>
  <si>
    <t>28 Lloyd Pl,Belleville, NJ 07109</t>
  </si>
  <si>
    <t>205 Dewitt Ave, Belleville, NJ 07109</t>
  </si>
  <si>
    <t>39 Linded Ave, Belleville, NJ 07109</t>
  </si>
  <si>
    <t>104 continental Ave, Belleville, NJ 07109</t>
  </si>
  <si>
    <t>1 Hewitt Ave, Belleville, NJ 07109</t>
  </si>
  <si>
    <t>63-67 Brighton Ave, Belleville, NJ 07109</t>
  </si>
  <si>
    <t>164 White Oak Ter, Belleville NJ 07109</t>
  </si>
  <si>
    <t>248 Bellevill Ave, Belleville, NJ 07109</t>
  </si>
  <si>
    <t>33 Essex St, Belleville, NJ 07109</t>
  </si>
  <si>
    <t>143 White Oak Ter, Belleville, NJ 07109</t>
  </si>
  <si>
    <t>9 Belmohr St, Belleville, NJ 07109</t>
  </si>
  <si>
    <t>186 Heckel St, Belleville, NJ 07109</t>
  </si>
  <si>
    <t>71 Tappan Ave, Belleville, NJ 07109</t>
  </si>
  <si>
    <t>91 Passaic Ave, Belleville, NJ 07109</t>
  </si>
  <si>
    <t>12 Elmwood Ave, Belleville, NJ 07109</t>
  </si>
  <si>
    <t>27 Tappan Ave, Belleville, NJ 07109</t>
  </si>
  <si>
    <t xml:space="preserve">26 Rossmore Pl, Belleville, NJ </t>
  </si>
  <si>
    <t>98 Magnolia St, Belleville, NJ 07109</t>
  </si>
  <si>
    <t>712 Joralemon St, Belleville, NJ 07109</t>
  </si>
  <si>
    <t>112 William St, Belleville, NJ 07109</t>
  </si>
  <si>
    <t>6BR</t>
  </si>
  <si>
    <t>243 Holmes St, Belleville, NJ 07109</t>
  </si>
  <si>
    <t>158-160 Union Ave, Belleville, NJ 07109</t>
  </si>
  <si>
    <t xml:space="preserve">12 Moore Pl, Belleville, NJ </t>
  </si>
  <si>
    <t>84 Dorothea Ter, Belleville, NJ 07109</t>
  </si>
  <si>
    <t>204 Olivio Dr, Belleville, NJ 07109</t>
  </si>
  <si>
    <t>360 Union Ave, Belleville, NJ 07109</t>
  </si>
  <si>
    <t>309 Main St, Belleville, NJ 07109</t>
  </si>
  <si>
    <t>69 Mary St, Belleville, NJ 07109</t>
  </si>
  <si>
    <t>16 Lake St, Belleville, NJ 07109</t>
  </si>
  <si>
    <t>717 Hero Way, Belleville, NJ 07109</t>
  </si>
  <si>
    <t>266 Fairway Ave, Belleville, NJ 07109</t>
  </si>
  <si>
    <t>24 Princeton Ter, Belleville, NJ 07109</t>
  </si>
  <si>
    <t>9 Montgomery St, # U-A7, Belleville, NJ 07109</t>
  </si>
  <si>
    <t>44 Crescent Ter, Belleville, NJ 07109</t>
  </si>
  <si>
    <t>20 Overhell Road, Belleville, NJ 07109</t>
  </si>
  <si>
    <t>N/A</t>
  </si>
  <si>
    <t>Listing Price Central Tendency</t>
  </si>
  <si>
    <t>Square Footage Central Tendency</t>
  </si>
  <si>
    <t>Mean:</t>
  </si>
  <si>
    <t>1641 sqft.</t>
  </si>
  <si>
    <t>Median:</t>
  </si>
  <si>
    <t>1609 sqft.</t>
  </si>
  <si>
    <t>Mode:</t>
  </si>
  <si>
    <t>1289 sqft</t>
  </si>
  <si>
    <t>Listing Price Quartile</t>
  </si>
  <si>
    <t>Square Footage Quartile</t>
  </si>
  <si>
    <t>Listing Price Range</t>
  </si>
  <si>
    <t>Square Footage Range</t>
  </si>
  <si>
    <t>Minimum</t>
  </si>
  <si>
    <t>Maximum</t>
  </si>
  <si>
    <t>Variance:</t>
  </si>
  <si>
    <t>Standard Deviation:</t>
  </si>
  <si>
    <t>Chebyshev's for Listing Price</t>
  </si>
  <si>
    <t>Chebyshev's for square foot</t>
  </si>
  <si>
    <t>X</t>
  </si>
  <si>
    <t>F</t>
  </si>
  <si>
    <t>Cumlative frequency</t>
  </si>
  <si>
    <t>Cumlative %</t>
  </si>
  <si>
    <t xml:space="preserve">CHEBYSHEV’S THEOREM For any set of observations (sample or population), the proportion of the values that lie within k standard deviations of the mean is at least 1 − 1/k2, where k is any value greater than 1 (Lind, Marchal, &amp; Samuel, 2015, P.79).
1-1/K^2
EMPIRICAL RULE For a symmetrical, bell-shaped frequency distribution, approximately 68% of the observations will lie within plus and minus one standard deviation of the mean; about 95% of the observations will lie within plus and minus two standard deviations of the mean; and practically all (99.7%) will lie within plus and minus three standard deviations of the mean (Lind, Marchal, &amp; Samuel, 2015, P.79).
</t>
  </si>
  <si>
    <t>Max= 3523 Mean= 1641 S=703.16916</t>
  </si>
  <si>
    <t>Max= 495,000.00 Mean= 271,592.21 S= 64,906.69</t>
  </si>
  <si>
    <t>Empirical Rule for Listing Price</t>
  </si>
  <si>
    <t>Empirical Rule for Square foot</t>
  </si>
  <si>
    <t>Mean-1S</t>
  </si>
  <si>
    <t>Mean+1S</t>
  </si>
  <si>
    <t>Mean-2S</t>
  </si>
  <si>
    <t>Mean+2S</t>
  </si>
  <si>
    <t>Mean-3S</t>
  </si>
  <si>
    <t>Mean+3S</t>
  </si>
  <si>
    <t>Percent In Interval (68%)</t>
  </si>
  <si>
    <t>Percent In Interval (95%)</t>
  </si>
  <si>
    <t>Percent In Interval (99.7)</t>
  </si>
  <si>
    <t>Using the Empirical Rule and the Chebyshev's thereom we can get a more detailed and accurate information compared to the raw data. The chebyshev can be used to sample any measurement but the Empirical Rule is used in order to be more precised about the mean distribution. We can conclude that the Empirical rule is more accurate than the Chebyshev's thereom.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</si>
</sst>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7" formatCode="&quot;$&quot;#,##0.00_);\(&quot;$&quot;#,##0.00\)"/>
    <numFmt numFmtId="44" formatCode="_(&quot;$&quot;* #,##0.00_);_(&quot;$&quot;* \(#,##0.00\);_(&quot;$&quot;* &quot;-&quot;??_);_(@_)"/>
    <numFmt numFmtId="164" formatCode="&quot;$&quot;#,##0.00"/>
  </numFmts>
  <fonts count="22">
    <font>
      <sz val="12"/>
      <color indexed="8"/>
      <name val="Verdana"/>
      <charset val="134"/>
    </font>
    <font>
      <sz val="11"/>
      <color theme="1"/>
      <name val="Helvetica"/>
      <family val="2"/>
      <scheme val="minor"/>
    </font>
    <font>
      <sz val="11"/>
      <color indexed="8"/>
      <name val="Calibri"/>
      <family val="2"/>
    </font>
    <font>
      <b/>
      <u/>
      <sz val="11"/>
      <color indexed="8"/>
      <name val="Calibri"/>
      <family val="2"/>
    </font>
    <font>
      <b/>
      <u/>
      <sz val="18"/>
      <color indexed="11"/>
      <name val="Times New Roman"/>
      <family val="1"/>
    </font>
    <font>
      <sz val="11"/>
      <color indexed="8"/>
      <name val="Calibri"/>
      <family val="2"/>
    </font>
    <font>
      <b/>
      <sz val="11"/>
      <color indexed="8"/>
      <name val="Calibri"/>
      <family val="2"/>
    </font>
    <font>
      <sz val="14"/>
      <color indexed="8"/>
      <name val="Times New Roman"/>
      <family val="1"/>
    </font>
    <font>
      <sz val="14"/>
      <color indexed="8"/>
      <name val="Times New Roman"/>
      <family val="1"/>
    </font>
    <font>
      <sz val="12"/>
      <color indexed="8"/>
      <name val="Verdana"/>
      <family val="2"/>
    </font>
    <font>
      <b/>
      <u/>
      <sz val="14"/>
      <color indexed="8"/>
      <name val="Calibri"/>
      <family val="2"/>
    </font>
    <font>
      <i/>
      <sz val="12"/>
      <color indexed="8"/>
      <name val="Calibri"/>
      <family val="2"/>
    </font>
    <font>
      <sz val="14"/>
      <color indexed="8"/>
      <name val="Calibri"/>
      <family val="2"/>
    </font>
    <font>
      <b/>
      <i/>
      <u/>
      <sz val="14"/>
      <color indexed="8"/>
      <name val="Calibri"/>
      <family val="2"/>
    </font>
    <font>
      <b/>
      <i/>
      <sz val="11"/>
      <color indexed="8"/>
      <name val="Calibri"/>
      <family val="2"/>
    </font>
    <font>
      <sz val="12"/>
      <color indexed="8"/>
      <name val="Calibri"/>
      <family val="2"/>
    </font>
    <font>
      <u/>
      <sz val="11"/>
      <color indexed="8"/>
      <name val="Calibri"/>
      <family val="2"/>
    </font>
    <font>
      <b/>
      <i/>
      <u/>
      <sz val="11"/>
      <color indexed="8"/>
      <name val="Calibri"/>
      <family val="2"/>
    </font>
    <font>
      <b/>
      <i/>
      <u/>
      <sz val="12"/>
      <color indexed="8"/>
      <name val="Calibri"/>
      <family val="2"/>
    </font>
    <font>
      <sz val="12"/>
      <color indexed="8"/>
      <name val="Times New Roman"/>
      <family val="1"/>
    </font>
    <font>
      <sz val="12"/>
      <color indexed="8"/>
      <name val="Verdana"/>
      <charset val="134"/>
    </font>
    <font>
      <sz val="12"/>
      <color rgb="FFFF0000"/>
      <name val="Times New Roman"/>
      <family val="1"/>
    </font>
  </fonts>
  <fills count="2">
    <fill>
      <patternFill patternType="none"/>
    </fill>
    <fill>
      <patternFill patternType="gray125"/>
    </fill>
  </fills>
  <borders count="3">
    <border>
      <left/>
      <right/>
      <top/>
      <bottom/>
      <diagonal/>
    </border>
    <border>
      <left style="thin">
        <color indexed="10"/>
      </left>
      <right style="thin">
        <color indexed="10"/>
      </right>
      <top style="thin">
        <color indexed="10"/>
      </top>
      <bottom style="thin">
        <color indexed="10"/>
      </bottom>
      <diagonal/>
    </border>
    <border>
      <left style="thin">
        <color auto="1"/>
      </left>
      <right style="thin">
        <color auto="1"/>
      </right>
      <top style="thin">
        <color auto="1"/>
      </top>
      <bottom style="thin">
        <color auto="1"/>
      </bottom>
      <diagonal/>
    </border>
  </borders>
  <cellStyleXfs count="6">
    <xf numFmtId="0" fontId="0" fillId="0" borderId="0" applyNumberFormat="0" applyFill="0" applyBorder="0" applyProtection="0">
      <alignment vertical="top" wrapText="1"/>
    </xf>
    <xf numFmtId="44" fontId="9" fillId="0" borderId="0" applyFont="0" applyFill="0" applyBorder="0" applyAlignment="0" applyProtection="0"/>
    <xf numFmtId="9" fontId="20" fillId="0" borderId="0" applyFont="0" applyFill="0" applyBorder="0" applyAlignment="0" applyProtection="0"/>
    <xf numFmtId="0" fontId="1" fillId="0" borderId="0"/>
    <xf numFmtId="0" fontId="9" fillId="0" borderId="0" applyNumberFormat="0" applyFill="0" applyBorder="0" applyProtection="0">
      <alignment vertical="top" wrapText="1"/>
    </xf>
    <xf numFmtId="44" fontId="9" fillId="0" borderId="0" applyFont="0" applyFill="0" applyBorder="0" applyAlignment="0" applyProtection="0"/>
  </cellStyleXfs>
  <cellXfs count="50">
    <xf numFmtId="0" fontId="0" fillId="0" borderId="0" xfId="0" applyFont="1" applyAlignment="1">
      <alignment vertical="top" wrapText="1"/>
    </xf>
    <xf numFmtId="0" fontId="2" fillId="0" borderId="0" xfId="0" applyNumberFormat="1" applyFont="1" applyAlignment="1"/>
    <xf numFmtId="0" fontId="2" fillId="0" borderId="1" xfId="0" applyFont="1" applyBorder="1" applyAlignment="1"/>
    <xf numFmtId="1" fontId="3" fillId="0" borderId="1" xfId="0" applyNumberFormat="1" applyFont="1" applyBorder="1" applyAlignment="1">
      <alignment horizontal="center"/>
    </xf>
    <xf numFmtId="0" fontId="4" fillId="0" borderId="1" xfId="0" applyNumberFormat="1" applyFont="1" applyBorder="1" applyAlignment="1">
      <alignment horizontal="center"/>
    </xf>
    <xf numFmtId="0" fontId="5" fillId="0" borderId="1" xfId="0" applyFont="1" applyBorder="1" applyAlignment="1"/>
    <xf numFmtId="0" fontId="5" fillId="0" borderId="0" xfId="0" applyNumberFormat="1" applyFont="1" applyAlignment="1"/>
    <xf numFmtId="0" fontId="6" fillId="0" borderId="1" xfId="0" applyFont="1" applyBorder="1" applyAlignment="1"/>
    <xf numFmtId="0" fontId="7" fillId="0" borderId="1" xfId="0" applyNumberFormat="1" applyFont="1" applyBorder="1" applyAlignment="1">
      <alignment horizontal="center"/>
    </xf>
    <xf numFmtId="7" fontId="7" fillId="0" borderId="1" xfId="1" applyNumberFormat="1" applyFont="1" applyBorder="1" applyAlignment="1">
      <alignment horizontal="center"/>
    </xf>
    <xf numFmtId="3" fontId="8" fillId="0" borderId="1" xfId="0" applyNumberFormat="1" applyFont="1" applyBorder="1" applyAlignment="1">
      <alignment horizontal="center"/>
    </xf>
    <xf numFmtId="0" fontId="8" fillId="0" borderId="1" xfId="0" applyNumberFormat="1" applyFont="1" applyBorder="1" applyAlignment="1">
      <alignment horizontal="center"/>
    </xf>
    <xf numFmtId="7" fontId="8" fillId="0" borderId="1" xfId="1" applyNumberFormat="1" applyFont="1" applyBorder="1" applyAlignment="1">
      <alignment horizontal="center"/>
    </xf>
    <xf numFmtId="3" fontId="7" fillId="0" borderId="1" xfId="0" applyNumberFormat="1" applyFont="1" applyBorder="1" applyAlignment="1">
      <alignment horizontal="center"/>
    </xf>
    <xf numFmtId="0" fontId="7" fillId="0" borderId="0" xfId="0" applyNumberFormat="1" applyFont="1" applyAlignment="1">
      <alignment horizontal="center"/>
    </xf>
    <xf numFmtId="7" fontId="7" fillId="0" borderId="0" xfId="1" applyNumberFormat="1" applyFont="1" applyAlignment="1">
      <alignment horizontal="center"/>
    </xf>
    <xf numFmtId="3" fontId="7" fillId="0" borderId="0" xfId="0" applyNumberFormat="1" applyFont="1" applyAlignment="1">
      <alignment horizontal="center"/>
    </xf>
    <xf numFmtId="0" fontId="8" fillId="0" borderId="0" xfId="0" applyNumberFormat="1" applyFont="1" applyAlignment="1">
      <alignment horizontal="center"/>
    </xf>
    <xf numFmtId="7" fontId="8" fillId="0" borderId="0" xfId="1" applyNumberFormat="1" applyFont="1" applyAlignment="1">
      <alignment horizontal="center"/>
    </xf>
    <xf numFmtId="3" fontId="8" fillId="0" borderId="0" xfId="0" applyNumberFormat="1" applyFont="1" applyAlignment="1">
      <alignment horizontal="center"/>
    </xf>
    <xf numFmtId="164" fontId="8" fillId="0" borderId="0" xfId="0" applyNumberFormat="1" applyFont="1" applyAlignment="1">
      <alignment horizontal="center"/>
    </xf>
    <xf numFmtId="0" fontId="10" fillId="0" borderId="2" xfId="0" applyNumberFormat="1" applyFont="1" applyBorder="1" applyAlignment="1">
      <alignment horizontal="center"/>
    </xf>
    <xf numFmtId="0" fontId="2" fillId="0" borderId="2" xfId="0" applyFont="1" applyBorder="1" applyAlignment="1">
      <alignment horizontal="center"/>
    </xf>
    <xf numFmtId="0" fontId="2" fillId="0" borderId="2" xfId="0" applyNumberFormat="1" applyFont="1" applyBorder="1" applyAlignment="1"/>
    <xf numFmtId="0" fontId="11" fillId="0" borderId="2" xfId="0" applyNumberFormat="1" applyFont="1" applyBorder="1" applyAlignment="1">
      <alignment horizontal="right"/>
    </xf>
    <xf numFmtId="44" fontId="12" fillId="0" borderId="2" xfId="1" applyFont="1" applyBorder="1" applyAlignment="1">
      <alignment horizontal="center"/>
    </xf>
    <xf numFmtId="0" fontId="12" fillId="0" borderId="2" xfId="0" applyFont="1" applyBorder="1" applyAlignment="1">
      <alignment horizontal="center"/>
    </xf>
    <xf numFmtId="0" fontId="13" fillId="0" borderId="2" xfId="0" applyFont="1" applyBorder="1" applyAlignment="1">
      <alignment horizontal="right"/>
    </xf>
    <xf numFmtId="0" fontId="13" fillId="0" borderId="2" xfId="0" applyFont="1" applyBorder="1" applyAlignment="1">
      <alignment horizontal="center"/>
    </xf>
    <xf numFmtId="9" fontId="14" fillId="0" borderId="2" xfId="0" applyNumberFormat="1" applyFont="1" applyBorder="1" applyAlignment="1">
      <alignment horizontal="center"/>
    </xf>
    <xf numFmtId="44" fontId="15" fillId="0" borderId="2" xfId="1" applyFont="1" applyBorder="1" applyAlignment="1"/>
    <xf numFmtId="0" fontId="15" fillId="0" borderId="2" xfId="0" applyFont="1" applyBorder="1" applyAlignment="1">
      <alignment horizontal="center"/>
    </xf>
    <xf numFmtId="0" fontId="2" fillId="0" borderId="0" xfId="0" applyFont="1" applyBorder="1" applyAlignment="1">
      <alignment horizontal="center"/>
    </xf>
    <xf numFmtId="0" fontId="10" fillId="0" borderId="2" xfId="0" applyFont="1" applyBorder="1" applyAlignment="1">
      <alignment horizontal="right"/>
    </xf>
    <xf numFmtId="0" fontId="10" fillId="0" borderId="2" xfId="0" applyFont="1" applyBorder="1" applyAlignment="1">
      <alignment horizontal="left"/>
    </xf>
    <xf numFmtId="0" fontId="15" fillId="0" borderId="2" xfId="0" applyFont="1" applyBorder="1" applyAlignment="1">
      <alignment horizontal="right"/>
    </xf>
    <xf numFmtId="44" fontId="15" fillId="0" borderId="2" xfId="1" applyFont="1" applyBorder="1" applyAlignment="1">
      <alignment horizontal="center"/>
    </xf>
    <xf numFmtId="0" fontId="15" fillId="0" borderId="0" xfId="0" applyFont="1" applyBorder="1" applyAlignment="1">
      <alignment horizontal="center"/>
    </xf>
    <xf numFmtId="1" fontId="15" fillId="0" borderId="2" xfId="0" applyNumberFormat="1" applyFont="1" applyBorder="1" applyAlignment="1">
      <alignment horizontal="center"/>
    </xf>
    <xf numFmtId="0" fontId="16" fillId="0" borderId="0" xfId="0" applyFont="1" applyBorder="1" applyAlignment="1">
      <alignment horizontal="right"/>
    </xf>
    <xf numFmtId="0" fontId="17" fillId="0" borderId="0" xfId="0" applyFont="1" applyBorder="1" applyAlignment="1">
      <alignment horizontal="right"/>
    </xf>
    <xf numFmtId="0" fontId="18" fillId="0" borderId="0" xfId="0" applyFont="1" applyBorder="1" applyAlignment="1">
      <alignment horizontal="right"/>
    </xf>
    <xf numFmtId="10" fontId="0" fillId="0" borderId="0" xfId="0" applyNumberFormat="1" applyFont="1" applyAlignment="1">
      <alignment vertical="top" wrapText="1"/>
    </xf>
    <xf numFmtId="0" fontId="19" fillId="0" borderId="0" xfId="0" applyFont="1" applyAlignment="1">
      <alignment vertical="top" wrapText="1"/>
    </xf>
    <xf numFmtId="16" fontId="19" fillId="0" borderId="0" xfId="0" applyNumberFormat="1" applyFont="1" applyAlignment="1">
      <alignment vertical="top" wrapText="1"/>
    </xf>
    <xf numFmtId="0" fontId="21" fillId="0" borderId="0" xfId="0" applyFont="1" applyAlignment="1">
      <alignment vertical="top" wrapText="1"/>
    </xf>
    <xf numFmtId="9" fontId="19" fillId="0" borderId="0" xfId="2" applyFont="1" applyAlignment="1">
      <alignment vertical="top" wrapText="1"/>
    </xf>
    <xf numFmtId="9" fontId="19" fillId="0" borderId="0" xfId="2" applyNumberFormat="1" applyFont="1" applyAlignment="1">
      <alignment vertical="top" wrapText="1"/>
    </xf>
    <xf numFmtId="9" fontId="19" fillId="0" borderId="0" xfId="0" applyNumberFormat="1" applyFont="1" applyAlignment="1">
      <alignment vertical="top" wrapText="1"/>
    </xf>
    <xf numFmtId="0" fontId="10" fillId="0" borderId="2" xfId="0" applyNumberFormat="1" applyFont="1" applyBorder="1" applyAlignment="1">
      <alignment horizontal="center"/>
    </xf>
  </cellXfs>
  <cellStyles count="6">
    <cellStyle name="Currency" xfId="1" builtinId="4"/>
    <cellStyle name="Currency 2" xfId="5"/>
    <cellStyle name="Normal" xfId="0" builtinId="0"/>
    <cellStyle name="Normal 2" xfId="4"/>
    <cellStyle name="Normal 3" xfId="3"/>
    <cellStyle name="Percent" xfId="2" builtinId="5"/>
  </cellStyles>
  <dxfs count="0"/>
  <tableStyles count="0"/>
  <colors>
    <indexedColors>
      <rgbColor rgb="00000000"/>
      <rgbColor rgb="00FFFFFF"/>
      <rgbColor rgb="00FF0000"/>
      <rgbColor rgb="0000FF00"/>
      <rgbColor rgb="000000FF"/>
      <rgbColor rgb="00FFFF00"/>
      <rgbColor rgb="00FF00FF"/>
      <rgbColor rgb="0000FFFF"/>
      <rgbColor rgb="00000000"/>
      <rgbColor rgb="0000B050"/>
      <rgbColor rgb="00AAAAAA"/>
      <rgbColor rgb="00B97034"/>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4712968369782321"/>
          <c:y val="3.4673343371736012E-2"/>
        </c:manualLayout>
      </c:layout>
      <c:overlay val="0"/>
      <c:txPr>
        <a:bodyPr rot="0" spcFirstLastPara="0" vertOverflow="ellipsis" vert="horz" wrap="square" anchor="ctr" anchorCtr="1"/>
        <a:lstStyle/>
        <a:p>
          <a:pPr>
            <a:defRPr lang="en-US"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4.9305056380147601E-2"/>
          <c:y val="0.14405039765941371"/>
          <c:w val="0.75255910084410182"/>
          <c:h val="0.79594428102125647"/>
        </c:manualLayout>
      </c:layout>
      <c:barChart>
        <c:barDir val="col"/>
        <c:grouping val="clustered"/>
        <c:varyColors val="0"/>
        <c:ser>
          <c:idx val="0"/>
          <c:order val="0"/>
          <c:tx>
            <c:strRef>
              <c:f>'Belleville Listings'!$F$3</c:f>
              <c:strCache>
                <c:ptCount val="1"/>
                <c:pt idx="0">
                  <c:v>Frequency</c:v>
                </c:pt>
              </c:strCache>
            </c:strRef>
          </c:tx>
          <c:invertIfNegative val="0"/>
          <c:cat>
            <c:numRef>
              <c:f>'Belleville Listings'!$E$4:$E$14</c:f>
              <c:numCache>
                <c:formatCode>General</c:formatCode>
                <c:ptCount val="11"/>
                <c:pt idx="0">
                  <c:v>100000</c:v>
                </c:pt>
                <c:pt idx="1">
                  <c:v>150000</c:v>
                </c:pt>
                <c:pt idx="2">
                  <c:v>200000</c:v>
                </c:pt>
                <c:pt idx="3">
                  <c:v>250000</c:v>
                </c:pt>
                <c:pt idx="4">
                  <c:v>300000</c:v>
                </c:pt>
                <c:pt idx="5">
                  <c:v>350000</c:v>
                </c:pt>
                <c:pt idx="6">
                  <c:v>400000</c:v>
                </c:pt>
                <c:pt idx="7">
                  <c:v>450000</c:v>
                </c:pt>
                <c:pt idx="8">
                  <c:v>500000</c:v>
                </c:pt>
                <c:pt idx="9">
                  <c:v>550000</c:v>
                </c:pt>
                <c:pt idx="10">
                  <c:v>600000</c:v>
                </c:pt>
              </c:numCache>
            </c:numRef>
          </c:cat>
          <c:val>
            <c:numRef>
              <c:f>'Belleville Listings'!$F$4:$F$12</c:f>
              <c:numCache>
                <c:formatCode>General</c:formatCode>
                <c:ptCount val="9"/>
                <c:pt idx="0">
                  <c:v>0</c:v>
                </c:pt>
                <c:pt idx="1">
                  <c:v>2</c:v>
                </c:pt>
                <c:pt idx="2">
                  <c:v>13</c:v>
                </c:pt>
                <c:pt idx="3">
                  <c:v>26</c:v>
                </c:pt>
                <c:pt idx="4">
                  <c:v>29</c:v>
                </c:pt>
                <c:pt idx="5">
                  <c:v>18</c:v>
                </c:pt>
                <c:pt idx="6">
                  <c:v>4</c:v>
                </c:pt>
                <c:pt idx="7">
                  <c:v>3</c:v>
                </c:pt>
                <c:pt idx="8">
                  <c:v>1</c:v>
                </c:pt>
              </c:numCache>
            </c:numRef>
          </c:val>
          <c:extLst>
            <c:ext xmlns:c16="http://schemas.microsoft.com/office/drawing/2014/chart" uri="{C3380CC4-5D6E-409C-BE32-E72D297353CC}">
              <c16:uniqueId val="{00000000-9608-4B31-9079-57A0F703A405}"/>
            </c:ext>
          </c:extLst>
        </c:ser>
        <c:dLbls>
          <c:showLegendKey val="0"/>
          <c:showVal val="0"/>
          <c:showCatName val="0"/>
          <c:showSerName val="0"/>
          <c:showPercent val="0"/>
          <c:showBubbleSize val="0"/>
        </c:dLbls>
        <c:gapWidth val="150"/>
        <c:axId val="326139440"/>
        <c:axId val="366181936"/>
      </c:barChart>
      <c:catAx>
        <c:axId val="326139440"/>
        <c:scaling>
          <c:orientation val="minMax"/>
        </c:scaling>
        <c:delete val="0"/>
        <c:axPos val="b"/>
        <c:numFmt formatCode="General" sourceLinked="1"/>
        <c:majorTickMark val="out"/>
        <c:minorTickMark val="none"/>
        <c:tickLblPos val="nextTo"/>
        <c:txPr>
          <a:bodyPr rot="-60000000" spcFirstLastPara="0"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366181936"/>
        <c:crosses val="autoZero"/>
        <c:auto val="1"/>
        <c:lblAlgn val="ctr"/>
        <c:lblOffset val="100"/>
        <c:noMultiLvlLbl val="0"/>
      </c:catAx>
      <c:valAx>
        <c:axId val="366181936"/>
        <c:scaling>
          <c:orientation val="minMax"/>
        </c:scaling>
        <c:delete val="0"/>
        <c:axPos val="l"/>
        <c:majorGridlines/>
        <c:numFmt formatCode="General" sourceLinked="1"/>
        <c:majorTickMark val="out"/>
        <c:minorTickMark val="none"/>
        <c:tickLblPos val="nextTo"/>
        <c:txPr>
          <a:bodyPr rot="-60000000" spcFirstLastPara="0"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326139440"/>
        <c:crosses val="autoZero"/>
        <c:crossBetween val="between"/>
      </c:valAx>
    </c:plotArea>
    <c:legend>
      <c:legendPos val="r"/>
      <c:overlay val="0"/>
      <c:txPr>
        <a:bodyPr rot="0" spcFirstLastPara="0"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legend>
    <c:plotVisOnly val="1"/>
    <c:dispBlanksAs val="gap"/>
    <c:showDLblsOverMax val="0"/>
  </c:chart>
  <c:txPr>
    <a:bodyPr/>
    <a:lstStyle/>
    <a:p>
      <a:pPr>
        <a:defRPr lang="en-US"/>
      </a:pPr>
      <a:endParaRPr lang="en-US"/>
    </a:p>
  </c:txPr>
  <c:printSettings>
    <c:headerFooter/>
    <c:pageMargins b="0.75000000000000022" l="0.70000000000000018" r="0.70000000000000018" t="0.75000000000000022" header="0.3000000000000001" footer="0.30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val>
            <c:numRef>
              <c:f>[1]Sheet1!$C$2:$C$7</c:f>
              <c:numCache>
                <c:formatCode>General</c:formatCode>
                <c:ptCount val="6"/>
                <c:pt idx="0">
                  <c:v>0</c:v>
                </c:pt>
                <c:pt idx="1">
                  <c:v>0</c:v>
                </c:pt>
                <c:pt idx="2">
                  <c:v>0</c:v>
                </c:pt>
                <c:pt idx="3">
                  <c:v>0</c:v>
                </c:pt>
                <c:pt idx="4">
                  <c:v>0</c:v>
                </c:pt>
                <c:pt idx="5">
                  <c:v>0</c:v>
                </c:pt>
              </c:numCache>
            </c:numRef>
          </c:val>
          <c:extLst>
            <c:ext xmlns:c15="http://schemas.microsoft.com/office/drawing/2012/chart" uri="{02D57815-91ED-43cb-92C2-25804820EDAC}">
              <c15:filteredCategoryTitle>
                <c15:cat>
                  <c:numRef>
                    <c:extLst>
                      <c:ext uri="{02D57815-91ED-43cb-92C2-25804820EDAC}">
                        <c15:formulaRef>
                          <c15:sqref>[1]Sheet1!$B$2:$B$7</c15:sqref>
                        </c15:formulaRef>
                      </c:ext>
                    </c:extLst>
                    <c:numCache>
                      <c:formatCode>General</c:formatCode>
                      <c:ptCount val="6"/>
                      <c:pt idx="0">
                        <c:v>0</c:v>
                      </c:pt>
                      <c:pt idx="1">
                        <c:v>0</c:v>
                      </c:pt>
                      <c:pt idx="2">
                        <c:v>0</c:v>
                      </c:pt>
                      <c:pt idx="3">
                        <c:v>0</c:v>
                      </c:pt>
                      <c:pt idx="4">
                        <c:v>0</c:v>
                      </c:pt>
                      <c:pt idx="5">
                        <c:v>0</c:v>
                      </c:pt>
                    </c:numCache>
                  </c:numRef>
                </c15:cat>
              </c15:filteredCategoryTitle>
            </c:ext>
            <c:ext xmlns:c16="http://schemas.microsoft.com/office/drawing/2014/chart" uri="{C3380CC4-5D6E-409C-BE32-E72D297353CC}">
              <c16:uniqueId val="{00000000-039A-4580-B6EA-36348423F21B}"/>
            </c:ext>
          </c:extLst>
        </c:ser>
        <c:dLbls>
          <c:showLegendKey val="0"/>
          <c:showVal val="0"/>
          <c:showCatName val="0"/>
          <c:showSerName val="0"/>
          <c:showPercent val="0"/>
          <c:showBubbleSize val="0"/>
          <c:showLeaderLines val="1"/>
        </c:dLbls>
        <c:firstSliceAng val="0"/>
      </c:pieChart>
    </c:plotArea>
    <c:legend>
      <c:legendPos val="r"/>
      <c:overlay val="0"/>
      <c:txPr>
        <a:bodyPr/>
        <a:lstStyle/>
        <a:p>
          <a:pPr rtl="0">
            <a:defRPr/>
          </a:pPr>
          <a:endParaRPr lang="en-US"/>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3</xdr:col>
      <xdr:colOff>1551940</xdr:colOff>
      <xdr:row>16</xdr:row>
      <xdr:rowOff>142240</xdr:rowOff>
    </xdr:from>
    <xdr:to>
      <xdr:col>8</xdr:col>
      <xdr:colOff>418465</xdr:colOff>
      <xdr:row>33</xdr:row>
      <xdr:rowOff>123191</xdr:rowOff>
    </xdr:to>
    <xdr:graphicFrame macro="">
      <xdr:nvGraphicFramePr>
        <xdr:cNvPr id="9" name="Chart 8">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219075</xdr:colOff>
      <xdr:row>2</xdr:row>
      <xdr:rowOff>9525</xdr:rowOff>
    </xdr:from>
    <xdr:to>
      <xdr:col>10</xdr:col>
      <xdr:colOff>600075</xdr:colOff>
      <xdr:row>17</xdr:row>
      <xdr:rowOff>9525</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ie%20cha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Blank">
  <a:themeElements>
    <a:clrScheme name="Blank">
      <a:dk1>
        <a:srgbClr val="000000"/>
      </a:dk1>
      <a:lt1>
        <a:srgbClr val="FFFFFF"/>
      </a:lt1>
      <a:dk2>
        <a:srgbClr val="404040"/>
      </a:dk2>
      <a:lt2>
        <a:srgbClr val="BFBFB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FF00FF"/>
      </a:folHlink>
    </a:clrScheme>
    <a:fontScheme name="Blank">
      <a:majorFont>
        <a:latin typeface="Helvetica"/>
        <a:ea typeface="Helvetica"/>
        <a:cs typeface="Helvetica"/>
      </a:majorFont>
      <a:minorFont>
        <a:latin typeface="Helvetica"/>
        <a:ea typeface="Helvetica"/>
        <a:cs typeface="Helvetic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lipFill rotWithShape="1">
          <a:blip xmlns:r="http://schemas.openxmlformats.org/officeDocument/2006/relationships" r:embed="rId1"/>
          <a:srcRect/>
          <a:tile tx="0" ty="0" sx="100000" sy="100000" flip="none" algn="tl"/>
        </a:blipFill>
        <a:ln w="12700" cap="flat">
          <a:noFill/>
          <a:miter lim="400000"/>
        </a:ln>
        <a:effectLst>
          <a:outerShdw blurRad="38100" dist="25400" dir="5400000" rotWithShape="0">
            <a:srgbClr val="000000">
              <a:alpha val="50000"/>
            </a:srgbClr>
          </a:outerShdw>
        </a:effectLst>
      </a:spPr>
      <a:bodyPr rot="0" spcFirstLastPara="1" vertOverflow="overflow" horzOverflow="overflow" vert="horz" wrap="square" lIns="50800" tIns="50800" rIns="50800" bIns="50800" numCol="1" spcCol="38100" rtlCol="0" anchor="ctr">
        <a:spAutoFit/>
      </a:bodyPr>
      <a:lstStyle>
        <a:defPPr marL="0" marR="0" indent="0" algn="ctr" defTabSz="457200" rtl="0" fontAlgn="auto" latinLnBrk="1" hangingPunct="0">
          <a:lnSpc>
            <a:spcPct val="100000"/>
          </a:lnSpc>
          <a:spcBef>
            <a:spcPts val="0"/>
          </a:spcBef>
          <a:spcAft>
            <a:spcPts val="0"/>
          </a:spcAft>
          <a:buClrTx/>
          <a:buSzTx/>
          <a:buFontTx/>
          <a:buNone/>
          <a:defRPr kumimoji="0"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6350" cap="flat">
          <a:solidFill>
            <a:srgbClr val="000000"/>
          </a:solidFill>
          <a:prstDash val="solid"/>
          <a:miter lim="400000"/>
        </a:ln>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1"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09"/>
  <sheetViews>
    <sheetView view="pageLayout" zoomScaleNormal="100" workbookViewId="0">
      <selection activeCell="B103" sqref="B103"/>
    </sheetView>
  </sheetViews>
  <sheetFormatPr defaultColWidth="6.59765625" defaultRowHeight="15"/>
  <cols>
    <col min="1" max="1" width="37.19921875" style="1" customWidth="1"/>
    <col min="2" max="2" width="14.796875" style="1" customWidth="1"/>
    <col min="3" max="3" width="18.59765625" style="1" customWidth="1"/>
    <col min="4" max="4" width="21.5" style="1" customWidth="1"/>
    <col min="5" max="5" width="22.8984375" style="1" customWidth="1"/>
    <col min="6" max="256" width="6.59765625" style="1" customWidth="1"/>
  </cols>
  <sheetData>
    <row r="1" spans="1:6" ht="17.100000000000001" customHeight="1">
      <c r="A1" s="2"/>
      <c r="B1" s="2"/>
      <c r="C1" s="2"/>
      <c r="D1" s="2"/>
      <c r="E1" s="2"/>
    </row>
    <row r="2" spans="1:6" ht="17.100000000000001" customHeight="1">
      <c r="A2" s="3"/>
      <c r="B2" s="3"/>
      <c r="C2" s="3"/>
      <c r="D2" s="3"/>
      <c r="E2" s="2"/>
    </row>
    <row r="3" spans="1:6" ht="22.5" customHeight="1">
      <c r="A3" s="4" t="s">
        <v>0</v>
      </c>
      <c r="B3" s="4" t="s">
        <v>1</v>
      </c>
      <c r="C3" s="4" t="s">
        <v>2</v>
      </c>
      <c r="D3" s="4" t="s">
        <v>3</v>
      </c>
      <c r="E3" s="5" t="s">
        <v>4</v>
      </c>
      <c r="F3" s="6" t="s">
        <v>5</v>
      </c>
    </row>
    <row r="4" spans="1:6" ht="17.100000000000001" customHeight="1">
      <c r="A4" s="2"/>
      <c r="B4" s="2"/>
      <c r="C4" s="2"/>
      <c r="D4" s="2"/>
      <c r="E4" s="7">
        <v>100000</v>
      </c>
      <c r="F4" s="1">
        <f t="array" ref="F4:F14">FREQUENCY(listingprice,binlimit3)</f>
        <v>0</v>
      </c>
    </row>
    <row r="5" spans="1:6" ht="18.75" customHeight="1">
      <c r="A5" s="8" t="s">
        <v>6</v>
      </c>
      <c r="B5" s="9">
        <v>127500</v>
      </c>
      <c r="C5" s="10">
        <v>1289</v>
      </c>
      <c r="D5" s="8" t="s">
        <v>7</v>
      </c>
      <c r="E5" s="1">
        <f>E4+50000</f>
        <v>150000</v>
      </c>
      <c r="F5" s="1">
        <v>2</v>
      </c>
    </row>
    <row r="6" spans="1:6" ht="18.75" customHeight="1">
      <c r="A6" s="8" t="s">
        <v>8</v>
      </c>
      <c r="B6" s="9">
        <v>163900</v>
      </c>
      <c r="C6" s="10">
        <v>1824</v>
      </c>
      <c r="D6" s="8" t="s">
        <v>9</v>
      </c>
      <c r="E6" s="1">
        <f t="shared" ref="E6:E12" si="0">E5+50000</f>
        <v>200000</v>
      </c>
      <c r="F6" s="1">
        <v>13</v>
      </c>
    </row>
    <row r="7" spans="1:6" ht="18.75" customHeight="1">
      <c r="A7" s="8" t="s">
        <v>10</v>
      </c>
      <c r="B7" s="9">
        <v>189000</v>
      </c>
      <c r="C7" s="10">
        <v>1200</v>
      </c>
      <c r="D7" s="8" t="s">
        <v>9</v>
      </c>
      <c r="E7" s="1">
        <f t="shared" si="0"/>
        <v>250000</v>
      </c>
      <c r="F7" s="1">
        <v>26</v>
      </c>
    </row>
    <row r="8" spans="1:6" ht="18.75" customHeight="1">
      <c r="A8" s="8" t="s">
        <v>11</v>
      </c>
      <c r="B8" s="9">
        <v>189900</v>
      </c>
      <c r="C8" s="10">
        <v>500</v>
      </c>
      <c r="D8" s="8" t="s">
        <v>12</v>
      </c>
      <c r="E8" s="1">
        <f t="shared" si="0"/>
        <v>300000</v>
      </c>
      <c r="F8" s="1">
        <v>29</v>
      </c>
    </row>
    <row r="9" spans="1:6" ht="18.75" customHeight="1">
      <c r="A9" s="8" t="s">
        <v>13</v>
      </c>
      <c r="B9" s="9">
        <v>190000</v>
      </c>
      <c r="C9" s="10">
        <v>1152</v>
      </c>
      <c r="D9" s="8" t="s">
        <v>14</v>
      </c>
      <c r="E9" s="1">
        <f t="shared" si="0"/>
        <v>350000</v>
      </c>
      <c r="F9" s="1">
        <v>18</v>
      </c>
    </row>
    <row r="10" spans="1:6" ht="18.75" customHeight="1">
      <c r="A10" s="11" t="s">
        <v>15</v>
      </c>
      <c r="B10" s="12">
        <v>193000</v>
      </c>
      <c r="C10" s="11">
        <v>1173</v>
      </c>
      <c r="D10" s="11" t="s">
        <v>7</v>
      </c>
      <c r="E10" s="1">
        <f t="shared" si="0"/>
        <v>400000</v>
      </c>
      <c r="F10" s="1">
        <v>4</v>
      </c>
    </row>
    <row r="11" spans="1:6" ht="18.75" customHeight="1">
      <c r="A11" s="8" t="s">
        <v>16</v>
      </c>
      <c r="B11" s="9">
        <v>199377</v>
      </c>
      <c r="C11" s="10">
        <v>978</v>
      </c>
      <c r="D11" s="8" t="s">
        <v>14</v>
      </c>
      <c r="E11" s="1">
        <f t="shared" si="0"/>
        <v>450000</v>
      </c>
      <c r="F11" s="1">
        <v>3</v>
      </c>
    </row>
    <row r="12" spans="1:6" ht="18.75" customHeight="1">
      <c r="A12" s="11" t="s">
        <v>17</v>
      </c>
      <c r="B12" s="12">
        <v>199900</v>
      </c>
      <c r="C12" s="10">
        <v>1920</v>
      </c>
      <c r="D12" s="11" t="s">
        <v>9</v>
      </c>
      <c r="E12" s="1">
        <f t="shared" si="0"/>
        <v>500000</v>
      </c>
      <c r="F12" s="1">
        <v>1</v>
      </c>
    </row>
    <row r="13" spans="1:6" ht="18.75" customHeight="1">
      <c r="A13" s="11" t="s">
        <v>18</v>
      </c>
      <c r="B13" s="9">
        <v>200000</v>
      </c>
      <c r="C13" s="10">
        <v>1890</v>
      </c>
      <c r="D13" s="8" t="s">
        <v>7</v>
      </c>
      <c r="E13" s="1">
        <f>E12+50000</f>
        <v>550000</v>
      </c>
      <c r="F13" s="1">
        <v>0</v>
      </c>
    </row>
    <row r="14" spans="1:6" ht="18.75" customHeight="1">
      <c r="A14" s="11" t="s">
        <v>19</v>
      </c>
      <c r="B14" s="12">
        <v>200000</v>
      </c>
      <c r="C14" s="10">
        <v>1296</v>
      </c>
      <c r="D14" s="11" t="s">
        <v>7</v>
      </c>
      <c r="E14" s="1">
        <f>E13+50000</f>
        <v>600000</v>
      </c>
      <c r="F14" s="1">
        <v>0</v>
      </c>
    </row>
    <row r="15" spans="1:6" ht="18.75" customHeight="1">
      <c r="A15" s="11" t="s">
        <v>20</v>
      </c>
      <c r="B15" s="12">
        <v>205000</v>
      </c>
      <c r="C15" s="10">
        <v>1454</v>
      </c>
      <c r="D15" s="11" t="s">
        <v>7</v>
      </c>
      <c r="E15" s="2"/>
      <c r="F15" s="1">
        <f>SUM(F4:F14)</f>
        <v>96</v>
      </c>
    </row>
    <row r="16" spans="1:6" ht="18.75" customHeight="1">
      <c r="A16" s="11" t="s">
        <v>21</v>
      </c>
      <c r="B16" s="12">
        <v>205000</v>
      </c>
      <c r="C16" s="10">
        <v>1454</v>
      </c>
      <c r="D16" s="11" t="s">
        <v>7</v>
      </c>
      <c r="E16" s="2"/>
    </row>
    <row r="17" spans="1:5" ht="18.75" customHeight="1">
      <c r="A17" s="11" t="s">
        <v>22</v>
      </c>
      <c r="B17" s="12">
        <v>209000</v>
      </c>
      <c r="C17" s="10">
        <v>1723</v>
      </c>
      <c r="D17" s="11" t="s">
        <v>7</v>
      </c>
      <c r="E17" s="2"/>
    </row>
    <row r="18" spans="1:5" ht="18.75" customHeight="1">
      <c r="A18" s="11" t="s">
        <v>23</v>
      </c>
      <c r="B18" s="12">
        <v>209900</v>
      </c>
      <c r="C18" s="10">
        <v>2024</v>
      </c>
      <c r="D18" s="11" t="s">
        <v>9</v>
      </c>
      <c r="E18" s="2"/>
    </row>
    <row r="19" spans="1:5" ht="18.75" customHeight="1">
      <c r="A19" s="11" t="s">
        <v>24</v>
      </c>
      <c r="B19" s="12">
        <v>210000</v>
      </c>
      <c r="C19" s="10">
        <v>1020</v>
      </c>
      <c r="D19" s="11" t="s">
        <v>14</v>
      </c>
      <c r="E19" s="2"/>
    </row>
    <row r="20" spans="1:5" ht="18.75" customHeight="1">
      <c r="A20" s="11" t="s">
        <v>25</v>
      </c>
      <c r="B20" s="12">
        <v>214000</v>
      </c>
      <c r="C20" s="11">
        <v>986</v>
      </c>
      <c r="D20" s="11" t="s">
        <v>14</v>
      </c>
      <c r="E20" s="2"/>
    </row>
    <row r="21" spans="1:5" ht="18.75" customHeight="1">
      <c r="A21" s="8" t="s">
        <v>26</v>
      </c>
      <c r="B21" s="9">
        <v>220000</v>
      </c>
      <c r="C21" s="13">
        <v>1008</v>
      </c>
      <c r="D21" s="8" t="s">
        <v>7</v>
      </c>
      <c r="E21" s="2"/>
    </row>
    <row r="22" spans="1:5" ht="18.75" customHeight="1">
      <c r="A22" s="11" t="s">
        <v>27</v>
      </c>
      <c r="B22" s="12">
        <v>224500</v>
      </c>
      <c r="C22" s="10">
        <v>1098</v>
      </c>
      <c r="D22" s="11" t="s">
        <v>7</v>
      </c>
      <c r="E22" s="2"/>
    </row>
    <row r="23" spans="1:5" ht="18.75" customHeight="1">
      <c r="A23" s="8" t="s">
        <v>28</v>
      </c>
      <c r="B23" s="9">
        <v>225000</v>
      </c>
      <c r="C23" s="13">
        <v>1720</v>
      </c>
      <c r="D23" s="8" t="s">
        <v>7</v>
      </c>
      <c r="E23" s="2"/>
    </row>
    <row r="24" spans="1:5" ht="18.75" customHeight="1">
      <c r="A24" s="11" t="s">
        <v>29</v>
      </c>
      <c r="B24" s="12">
        <v>225000</v>
      </c>
      <c r="C24" s="10">
        <v>1104</v>
      </c>
      <c r="D24" s="11" t="s">
        <v>14</v>
      </c>
      <c r="E24" s="2"/>
    </row>
    <row r="25" spans="1:5" ht="18.75" customHeight="1">
      <c r="A25" s="8" t="s">
        <v>30</v>
      </c>
      <c r="B25" s="9">
        <v>229000</v>
      </c>
      <c r="C25" s="13">
        <v>756</v>
      </c>
      <c r="D25" s="8" t="s">
        <v>12</v>
      </c>
      <c r="E25" s="2"/>
    </row>
    <row r="26" spans="1:5" ht="18.75" customHeight="1">
      <c r="A26" s="8" t="s">
        <v>31</v>
      </c>
      <c r="B26" s="9">
        <v>229000</v>
      </c>
      <c r="C26" s="13">
        <v>1120</v>
      </c>
      <c r="D26" s="8" t="s">
        <v>7</v>
      </c>
      <c r="E26" s="2"/>
    </row>
    <row r="27" spans="1:5" ht="18.75" customHeight="1">
      <c r="A27" s="11" t="s">
        <v>30</v>
      </c>
      <c r="B27" s="12">
        <v>229000</v>
      </c>
      <c r="C27" s="11">
        <v>756</v>
      </c>
      <c r="D27" s="11" t="s">
        <v>12</v>
      </c>
      <c r="E27" s="2"/>
    </row>
    <row r="28" spans="1:5" ht="18.75" customHeight="1">
      <c r="A28" s="8" t="s">
        <v>32</v>
      </c>
      <c r="B28" s="9">
        <v>229900</v>
      </c>
      <c r="C28" s="13">
        <v>1364</v>
      </c>
      <c r="D28" s="8" t="s">
        <v>7</v>
      </c>
      <c r="E28" s="2"/>
    </row>
    <row r="29" spans="1:5" ht="18.75" customHeight="1">
      <c r="A29" s="8" t="s">
        <v>33</v>
      </c>
      <c r="B29" s="9">
        <v>229922</v>
      </c>
      <c r="C29" s="13">
        <v>1014</v>
      </c>
      <c r="D29" s="8" t="s">
        <v>14</v>
      </c>
      <c r="E29" s="2"/>
    </row>
    <row r="30" spans="1:5" ht="18.75" customHeight="1">
      <c r="A30" s="8" t="s">
        <v>34</v>
      </c>
      <c r="B30" s="9">
        <v>233000</v>
      </c>
      <c r="C30" s="13">
        <v>1889</v>
      </c>
      <c r="D30" s="8" t="s">
        <v>9</v>
      </c>
      <c r="E30" s="2"/>
    </row>
    <row r="31" spans="1:5" ht="18.75" customHeight="1">
      <c r="A31" s="11" t="s">
        <v>35</v>
      </c>
      <c r="B31" s="12">
        <v>233000</v>
      </c>
      <c r="C31" s="11">
        <v>1760</v>
      </c>
      <c r="D31" s="11" t="s">
        <v>9</v>
      </c>
      <c r="E31" s="2"/>
    </row>
    <row r="32" spans="1:5" ht="18.75" customHeight="1">
      <c r="A32" s="8" t="s">
        <v>36</v>
      </c>
      <c r="B32" s="9">
        <v>240000</v>
      </c>
      <c r="C32" s="13">
        <v>2351</v>
      </c>
      <c r="D32" s="8" t="s">
        <v>9</v>
      </c>
      <c r="E32" s="2"/>
    </row>
    <row r="33" spans="1:5" ht="18.75" customHeight="1">
      <c r="A33" s="11" t="s">
        <v>37</v>
      </c>
      <c r="B33" s="12">
        <v>241000</v>
      </c>
      <c r="C33" s="11">
        <v>1387</v>
      </c>
      <c r="D33" s="11" t="s">
        <v>7</v>
      </c>
      <c r="E33" s="2"/>
    </row>
    <row r="34" spans="1:5" ht="18.75" customHeight="1">
      <c r="A34" s="8" t="s">
        <v>38</v>
      </c>
      <c r="B34" s="9">
        <v>244900</v>
      </c>
      <c r="C34" s="13">
        <v>1478</v>
      </c>
      <c r="D34" s="8" t="s">
        <v>7</v>
      </c>
      <c r="E34" s="2"/>
    </row>
    <row r="35" spans="1:5" ht="18.75" customHeight="1">
      <c r="A35" s="4" t="s">
        <v>0</v>
      </c>
      <c r="B35" s="4" t="s">
        <v>1</v>
      </c>
      <c r="C35" s="4" t="s">
        <v>2</v>
      </c>
      <c r="D35" s="4" t="s">
        <v>3</v>
      </c>
      <c r="E35" s="2"/>
    </row>
    <row r="36" spans="1:5" ht="18.75" customHeight="1">
      <c r="A36" s="8"/>
      <c r="B36" s="9"/>
      <c r="C36" s="13"/>
      <c r="D36" s="8"/>
      <c r="E36" s="2"/>
    </row>
    <row r="37" spans="1:5" ht="18.75" customHeight="1">
      <c r="A37" s="8"/>
      <c r="B37" s="9"/>
      <c r="C37" s="13"/>
      <c r="D37" s="8"/>
      <c r="E37" s="2"/>
    </row>
    <row r="38" spans="1:5" ht="18.75" customHeight="1">
      <c r="A38" s="8" t="s">
        <v>39</v>
      </c>
      <c r="B38" s="9">
        <v>246465</v>
      </c>
      <c r="C38" s="13">
        <v>1520</v>
      </c>
      <c r="D38" s="8" t="s">
        <v>7</v>
      </c>
      <c r="E38" s="2"/>
    </row>
    <row r="39" spans="1:5" ht="18.75" customHeight="1">
      <c r="A39" s="8" t="s">
        <v>40</v>
      </c>
      <c r="B39" s="9">
        <v>249000</v>
      </c>
      <c r="C39" s="13">
        <v>1377</v>
      </c>
      <c r="D39" s="8" t="s">
        <v>9</v>
      </c>
      <c r="E39" s="2"/>
    </row>
    <row r="40" spans="1:5" ht="18.75" customHeight="1">
      <c r="A40" s="8" t="s">
        <v>41</v>
      </c>
      <c r="B40" s="9">
        <v>249900</v>
      </c>
      <c r="C40" s="13">
        <v>3400</v>
      </c>
      <c r="D40" s="8" t="s">
        <v>9</v>
      </c>
      <c r="E40" s="2"/>
    </row>
    <row r="41" spans="1:5" ht="18.75" customHeight="1">
      <c r="A41" s="8" t="s">
        <v>42</v>
      </c>
      <c r="B41" s="9">
        <v>250000</v>
      </c>
      <c r="C41" s="13">
        <v>975</v>
      </c>
      <c r="D41" s="8" t="s">
        <v>7</v>
      </c>
      <c r="E41" s="2"/>
    </row>
    <row r="42" spans="1:5" ht="18.75" customHeight="1">
      <c r="A42" s="11" t="s">
        <v>43</v>
      </c>
      <c r="B42" s="12">
        <v>250000</v>
      </c>
      <c r="C42" s="10">
        <v>1270</v>
      </c>
      <c r="D42" s="11" t="s">
        <v>7</v>
      </c>
      <c r="E42" s="2"/>
    </row>
    <row r="43" spans="1:5" ht="18.75" customHeight="1">
      <c r="A43" s="11" t="s">
        <v>44</v>
      </c>
      <c r="B43" s="12">
        <v>250000</v>
      </c>
      <c r="C43" s="10">
        <v>1243</v>
      </c>
      <c r="D43" s="11" t="s">
        <v>7</v>
      </c>
      <c r="E43" s="2"/>
    </row>
    <row r="44" spans="1:5" ht="18.75" customHeight="1">
      <c r="A44" s="8" t="s">
        <v>45</v>
      </c>
      <c r="B44" s="9">
        <v>251784</v>
      </c>
      <c r="C44" s="13">
        <v>1264</v>
      </c>
      <c r="D44" s="8" t="s">
        <v>7</v>
      </c>
      <c r="E44" s="2"/>
    </row>
    <row r="45" spans="1:5" ht="18.75" customHeight="1">
      <c r="A45" s="11" t="s">
        <v>46</v>
      </c>
      <c r="B45" s="12">
        <v>256000</v>
      </c>
      <c r="C45" s="11">
        <v>1289</v>
      </c>
      <c r="D45" s="11" t="s">
        <v>7</v>
      </c>
      <c r="E45" s="2"/>
    </row>
    <row r="46" spans="1:5" ht="18.75" customHeight="1">
      <c r="A46" s="8" t="s">
        <v>47</v>
      </c>
      <c r="B46" s="9">
        <v>259000</v>
      </c>
      <c r="C46" s="13">
        <v>2020</v>
      </c>
      <c r="D46" s="8" t="s">
        <v>7</v>
      </c>
      <c r="E46" s="2"/>
    </row>
    <row r="47" spans="1:5" ht="18.75" customHeight="1">
      <c r="A47" s="8" t="s">
        <v>48</v>
      </c>
      <c r="B47" s="9">
        <v>269777</v>
      </c>
      <c r="C47" s="13">
        <v>1639</v>
      </c>
      <c r="D47" s="8" t="s">
        <v>7</v>
      </c>
      <c r="E47" s="2"/>
    </row>
    <row r="48" spans="1:5" ht="18.75" customHeight="1">
      <c r="A48" s="11" t="s">
        <v>48</v>
      </c>
      <c r="B48" s="12">
        <v>269777</v>
      </c>
      <c r="C48" s="11">
        <v>1639</v>
      </c>
      <c r="D48" s="11" t="s">
        <v>7</v>
      </c>
      <c r="E48" s="2"/>
    </row>
    <row r="49" spans="1:5" ht="18.75" customHeight="1">
      <c r="A49" s="8" t="s">
        <v>49</v>
      </c>
      <c r="B49" s="9">
        <v>269885</v>
      </c>
      <c r="C49" s="13">
        <v>1974</v>
      </c>
      <c r="D49" s="8" t="s">
        <v>9</v>
      </c>
      <c r="E49" s="2"/>
    </row>
    <row r="50" spans="1:5" ht="18.75" customHeight="1">
      <c r="A50" s="11" t="s">
        <v>50</v>
      </c>
      <c r="B50" s="12">
        <v>270000</v>
      </c>
      <c r="C50" s="11">
        <v>1321</v>
      </c>
      <c r="D50" s="11" t="s">
        <v>7</v>
      </c>
      <c r="E50" s="2"/>
    </row>
    <row r="51" spans="1:5" ht="18.75" customHeight="1">
      <c r="A51" s="8" t="s">
        <v>51</v>
      </c>
      <c r="B51" s="9">
        <v>274000</v>
      </c>
      <c r="C51" s="13">
        <v>1305</v>
      </c>
      <c r="D51" s="8" t="s">
        <v>7</v>
      </c>
      <c r="E51" s="2"/>
    </row>
    <row r="52" spans="1:5" ht="18.75" customHeight="1">
      <c r="A52" s="8" t="s">
        <v>52</v>
      </c>
      <c r="B52" s="9">
        <v>279000</v>
      </c>
      <c r="C52" s="13">
        <v>1788</v>
      </c>
      <c r="D52" s="8" t="s">
        <v>7</v>
      </c>
      <c r="E52" s="2"/>
    </row>
    <row r="53" spans="1:5" ht="18.75" customHeight="1">
      <c r="A53" s="11" t="s">
        <v>53</v>
      </c>
      <c r="B53" s="12">
        <v>279000</v>
      </c>
      <c r="C53" s="10">
        <v>1246</v>
      </c>
      <c r="D53" s="11" t="s">
        <v>7</v>
      </c>
      <c r="E53" s="2"/>
    </row>
    <row r="54" spans="1:5" ht="18.75" customHeight="1">
      <c r="A54" s="8" t="s">
        <v>54</v>
      </c>
      <c r="B54" s="9">
        <v>280000</v>
      </c>
      <c r="C54" s="13">
        <v>982</v>
      </c>
      <c r="D54" s="8" t="s">
        <v>14</v>
      </c>
      <c r="E54" s="2"/>
    </row>
    <row r="55" spans="1:5" ht="18.75" customHeight="1">
      <c r="A55" s="11" t="s">
        <v>55</v>
      </c>
      <c r="B55" s="12">
        <v>284900</v>
      </c>
      <c r="C55" s="10">
        <v>1788</v>
      </c>
      <c r="D55" s="11" t="s">
        <v>9</v>
      </c>
      <c r="E55" s="2"/>
    </row>
    <row r="56" spans="1:5" ht="18.75" customHeight="1">
      <c r="A56" s="11" t="s">
        <v>56</v>
      </c>
      <c r="B56" s="12">
        <v>284982</v>
      </c>
      <c r="C56" s="10">
        <v>1076</v>
      </c>
      <c r="D56" s="11" t="s">
        <v>14</v>
      </c>
      <c r="E56" s="2"/>
    </row>
    <row r="57" spans="1:5" ht="18.75" customHeight="1">
      <c r="A57" s="8" t="s">
        <v>57</v>
      </c>
      <c r="B57" s="9">
        <v>286553</v>
      </c>
      <c r="C57" s="13">
        <v>1664</v>
      </c>
      <c r="D57" s="8" t="s">
        <v>9</v>
      </c>
      <c r="E57" s="2"/>
    </row>
    <row r="58" spans="1:5" ht="15" customHeight="1">
      <c r="A58" s="14" t="s">
        <v>58</v>
      </c>
      <c r="B58" s="15">
        <v>289000</v>
      </c>
      <c r="C58" s="16">
        <v>1562</v>
      </c>
      <c r="D58" s="14" t="s">
        <v>7</v>
      </c>
      <c r="E58" s="2"/>
    </row>
    <row r="59" spans="1:5" ht="18.75">
      <c r="A59" s="14" t="s">
        <v>59</v>
      </c>
      <c r="B59" s="15">
        <v>289900</v>
      </c>
      <c r="C59" s="16">
        <v>1152</v>
      </c>
      <c r="D59" s="14" t="s">
        <v>7</v>
      </c>
      <c r="E59" s="2"/>
    </row>
    <row r="60" spans="1:5" ht="18.75">
      <c r="A60" s="17" t="s">
        <v>60</v>
      </c>
      <c r="B60" s="18">
        <v>289900</v>
      </c>
      <c r="C60" s="19">
        <v>1747</v>
      </c>
      <c r="D60" s="17" t="s">
        <v>9</v>
      </c>
      <c r="E60" s="2"/>
    </row>
    <row r="61" spans="1:5" ht="18.75">
      <c r="A61" s="17" t="s">
        <v>61</v>
      </c>
      <c r="B61" s="18">
        <v>290000</v>
      </c>
      <c r="C61" s="17">
        <v>1638</v>
      </c>
      <c r="D61" s="17" t="s">
        <v>9</v>
      </c>
      <c r="E61" s="2"/>
    </row>
    <row r="62" spans="1:5" ht="18.75">
      <c r="A62" s="17" t="s">
        <v>62</v>
      </c>
      <c r="B62" s="18">
        <v>294000</v>
      </c>
      <c r="C62" s="19">
        <v>1612</v>
      </c>
      <c r="D62" s="17" t="s">
        <v>7</v>
      </c>
      <c r="E62" s="2"/>
    </row>
    <row r="63" spans="1:5" ht="18.75">
      <c r="A63" s="17" t="s">
        <v>63</v>
      </c>
      <c r="B63" s="18">
        <v>299000</v>
      </c>
      <c r="C63" s="19">
        <v>1323</v>
      </c>
      <c r="D63" s="17" t="s">
        <v>9</v>
      </c>
      <c r="E63" s="2"/>
    </row>
    <row r="64" spans="1:5" ht="18.75">
      <c r="A64" s="17" t="s">
        <v>64</v>
      </c>
      <c r="B64" s="18">
        <v>299000</v>
      </c>
      <c r="C64" s="19">
        <v>1904</v>
      </c>
      <c r="D64" s="17" t="s">
        <v>65</v>
      </c>
      <c r="E64" s="2"/>
    </row>
    <row r="65" spans="1:5" ht="18.75">
      <c r="A65" s="14" t="s">
        <v>66</v>
      </c>
      <c r="B65" s="15">
        <v>299500</v>
      </c>
      <c r="C65" s="16">
        <v>2106</v>
      </c>
      <c r="D65" s="14" t="s">
        <v>9</v>
      </c>
      <c r="E65" s="2"/>
    </row>
    <row r="66" spans="1:5" ht="18.75">
      <c r="A66" s="14" t="s">
        <v>67</v>
      </c>
      <c r="B66" s="15">
        <v>299999</v>
      </c>
      <c r="C66" s="16">
        <v>1680</v>
      </c>
      <c r="D66" s="14" t="s">
        <v>7</v>
      </c>
      <c r="E66" s="2"/>
    </row>
    <row r="67" spans="1:5" ht="18.75">
      <c r="A67" s="17" t="s">
        <v>68</v>
      </c>
      <c r="B67" s="18">
        <v>306900</v>
      </c>
      <c r="C67" s="19">
        <v>1601</v>
      </c>
      <c r="D67" s="17" t="s">
        <v>9</v>
      </c>
      <c r="E67" s="2"/>
    </row>
    <row r="68" spans="1:5" ht="18.75">
      <c r="A68" s="17" t="s">
        <v>69</v>
      </c>
      <c r="B68" s="18">
        <v>314000</v>
      </c>
      <c r="C68" s="17">
        <v>1629</v>
      </c>
      <c r="D68" s="17" t="s">
        <v>9</v>
      </c>
      <c r="E68" s="2"/>
    </row>
    <row r="69" spans="1:5" ht="22.5">
      <c r="A69" s="4" t="s">
        <v>0</v>
      </c>
      <c r="B69" s="4" t="s">
        <v>1</v>
      </c>
      <c r="C69" s="4" t="s">
        <v>2</v>
      </c>
      <c r="D69" s="4" t="s">
        <v>3</v>
      </c>
      <c r="E69" s="2"/>
    </row>
    <row r="70" spans="1:5" ht="18.75">
      <c r="A70" s="17"/>
      <c r="B70" s="18"/>
      <c r="C70" s="17"/>
      <c r="D70" s="17"/>
      <c r="E70" s="2"/>
    </row>
    <row r="71" spans="1:5" ht="18.75">
      <c r="A71" s="17"/>
      <c r="B71" s="18"/>
      <c r="C71" s="17"/>
      <c r="D71" s="17"/>
      <c r="E71" s="2"/>
    </row>
    <row r="72" spans="1:5" ht="18.75">
      <c r="A72" s="14" t="s">
        <v>70</v>
      </c>
      <c r="B72" s="15">
        <v>316162</v>
      </c>
      <c r="C72" s="16">
        <v>2492</v>
      </c>
      <c r="D72" s="14" t="s">
        <v>65</v>
      </c>
      <c r="E72" s="2"/>
    </row>
    <row r="73" spans="1:5" ht="18.75">
      <c r="A73" s="14" t="s">
        <v>71</v>
      </c>
      <c r="B73" s="15">
        <v>319900</v>
      </c>
      <c r="C73" s="16">
        <v>1119</v>
      </c>
      <c r="D73" s="14" t="s">
        <v>14</v>
      </c>
      <c r="E73" s="2"/>
    </row>
    <row r="74" spans="1:5" ht="18.75">
      <c r="A74" s="14" t="s">
        <v>72</v>
      </c>
      <c r="B74" s="15">
        <v>319900</v>
      </c>
      <c r="C74" s="16">
        <v>1674</v>
      </c>
      <c r="D74" s="14" t="s">
        <v>7</v>
      </c>
      <c r="E74" s="2"/>
    </row>
    <row r="75" spans="1:5" ht="18.75">
      <c r="A75" s="17" t="s">
        <v>73</v>
      </c>
      <c r="B75" s="18">
        <v>321000</v>
      </c>
      <c r="C75" s="17">
        <v>2164</v>
      </c>
      <c r="D75" s="17" t="s">
        <v>7</v>
      </c>
      <c r="E75" s="2"/>
    </row>
    <row r="76" spans="1:5" ht="18.75">
      <c r="A76" s="14" t="s">
        <v>74</v>
      </c>
      <c r="B76" s="15">
        <v>325000</v>
      </c>
      <c r="C76" s="16">
        <v>2845</v>
      </c>
      <c r="D76" s="14" t="s">
        <v>9</v>
      </c>
      <c r="E76" s="2"/>
    </row>
    <row r="77" spans="1:5" ht="18.75">
      <c r="A77" s="14" t="s">
        <v>75</v>
      </c>
      <c r="B77" s="15">
        <v>329000</v>
      </c>
      <c r="C77" s="16">
        <v>1304</v>
      </c>
      <c r="D77" s="14" t="s">
        <v>7</v>
      </c>
      <c r="E77" s="2"/>
    </row>
    <row r="78" spans="1:5" ht="18.75">
      <c r="A78" s="14" t="s">
        <v>76</v>
      </c>
      <c r="B78" s="15">
        <v>329900</v>
      </c>
      <c r="C78" s="16">
        <v>1404</v>
      </c>
      <c r="D78" s="14" t="s">
        <v>9</v>
      </c>
      <c r="E78" s="2"/>
    </row>
    <row r="79" spans="1:5" ht="18.75">
      <c r="A79" s="14" t="s">
        <v>77</v>
      </c>
      <c r="B79" s="15">
        <v>329900</v>
      </c>
      <c r="C79" s="16">
        <v>1663</v>
      </c>
      <c r="D79" s="14" t="s">
        <v>7</v>
      </c>
      <c r="E79" s="2"/>
    </row>
    <row r="80" spans="1:5" ht="18.75">
      <c r="A80" s="17" t="s">
        <v>78</v>
      </c>
      <c r="B80" s="18">
        <v>329900</v>
      </c>
      <c r="C80" s="19">
        <v>2400</v>
      </c>
      <c r="D80" s="17" t="s">
        <v>9</v>
      </c>
      <c r="E80" s="2"/>
    </row>
    <row r="81" spans="1:5" ht="18.75">
      <c r="A81" s="14" t="s">
        <v>79</v>
      </c>
      <c r="B81" s="15">
        <v>335000</v>
      </c>
      <c r="C81" s="16">
        <v>2000</v>
      </c>
      <c r="D81" s="14" t="s">
        <v>7</v>
      </c>
      <c r="E81" s="2"/>
    </row>
    <row r="82" spans="1:5" ht="18.75">
      <c r="A82" s="14" t="s">
        <v>80</v>
      </c>
      <c r="B82" s="15">
        <v>339000</v>
      </c>
      <c r="C82" s="16">
        <v>1605</v>
      </c>
      <c r="D82" s="14" t="s">
        <v>7</v>
      </c>
      <c r="E82" s="2"/>
    </row>
    <row r="83" spans="1:5" ht="18.75">
      <c r="A83" s="14" t="s">
        <v>81</v>
      </c>
      <c r="B83" s="15">
        <v>341000</v>
      </c>
      <c r="C83" s="16">
        <v>1600</v>
      </c>
      <c r="D83" s="14" t="s">
        <v>7</v>
      </c>
      <c r="E83" s="2"/>
    </row>
    <row r="84" spans="1:5" ht="18.75">
      <c r="A84" s="17" t="s">
        <v>82</v>
      </c>
      <c r="B84" s="18">
        <v>343000</v>
      </c>
      <c r="C84" s="17">
        <v>2544</v>
      </c>
      <c r="D84" s="17" t="s">
        <v>65</v>
      </c>
      <c r="E84" s="2"/>
    </row>
    <row r="85" spans="1:5" ht="18.75">
      <c r="A85" s="14" t="s">
        <v>83</v>
      </c>
      <c r="B85" s="15">
        <v>349900</v>
      </c>
      <c r="C85" s="16">
        <v>1764</v>
      </c>
      <c r="D85" s="14" t="s">
        <v>9</v>
      </c>
      <c r="E85" s="2"/>
    </row>
    <row r="86" spans="1:5" ht="18.75">
      <c r="A86" s="17" t="s">
        <v>84</v>
      </c>
      <c r="B86" s="18">
        <v>350000</v>
      </c>
      <c r="C86" s="17">
        <v>2101</v>
      </c>
      <c r="D86" s="17" t="s">
        <v>65</v>
      </c>
      <c r="E86" s="2"/>
    </row>
    <row r="87" spans="1:5" ht="18.75">
      <c r="A87" s="14" t="s">
        <v>85</v>
      </c>
      <c r="B87" s="15">
        <v>365000</v>
      </c>
      <c r="C87" s="16">
        <v>2628</v>
      </c>
      <c r="D87" s="14" t="s">
        <v>65</v>
      </c>
      <c r="E87" s="2"/>
    </row>
    <row r="88" spans="1:5" ht="18.75">
      <c r="A88" s="14" t="s">
        <v>86</v>
      </c>
      <c r="B88" s="15">
        <v>365000</v>
      </c>
      <c r="C88" s="16">
        <v>3000</v>
      </c>
      <c r="D88" s="14" t="s">
        <v>7</v>
      </c>
      <c r="E88" s="2"/>
    </row>
    <row r="89" spans="1:5" ht="18.75">
      <c r="A89" s="17" t="s">
        <v>86</v>
      </c>
      <c r="B89" s="18">
        <v>365000</v>
      </c>
      <c r="C89" s="17">
        <v>3000</v>
      </c>
      <c r="D89" s="17" t="s">
        <v>7</v>
      </c>
      <c r="E89" s="2"/>
    </row>
    <row r="90" spans="1:5" ht="18.75">
      <c r="A90" s="14" t="s">
        <v>87</v>
      </c>
      <c r="B90" s="15">
        <v>399989</v>
      </c>
      <c r="C90" s="16">
        <v>2810</v>
      </c>
      <c r="D90" s="17" t="s">
        <v>88</v>
      </c>
      <c r="E90" s="2"/>
    </row>
    <row r="91" spans="1:5" ht="18.75">
      <c r="A91" s="14" t="s">
        <v>89</v>
      </c>
      <c r="B91" s="15">
        <v>408780</v>
      </c>
      <c r="C91" s="16">
        <v>3398</v>
      </c>
      <c r="D91" s="14" t="s">
        <v>9</v>
      </c>
      <c r="E91" s="2"/>
    </row>
    <row r="92" spans="1:5" ht="18.75">
      <c r="A92" s="14" t="s">
        <v>90</v>
      </c>
      <c r="B92" s="15">
        <v>425000</v>
      </c>
      <c r="C92" s="16">
        <v>2320</v>
      </c>
      <c r="D92" s="14" t="s">
        <v>9</v>
      </c>
      <c r="E92" s="2"/>
    </row>
    <row r="93" spans="1:5" ht="18.75">
      <c r="A93" s="14" t="s">
        <v>91</v>
      </c>
      <c r="B93" s="15">
        <v>429000</v>
      </c>
      <c r="C93" s="16">
        <v>1590</v>
      </c>
      <c r="D93" s="14" t="s">
        <v>9</v>
      </c>
      <c r="E93" s="2"/>
    </row>
    <row r="94" spans="1:5" ht="18.75">
      <c r="A94" s="14" t="s">
        <v>92</v>
      </c>
      <c r="B94" s="15">
        <v>495000</v>
      </c>
      <c r="C94" s="16">
        <v>3089</v>
      </c>
      <c r="D94" s="14" t="s">
        <v>65</v>
      </c>
      <c r="E94" s="2"/>
    </row>
    <row r="95" spans="1:5" ht="18.75">
      <c r="A95" s="17" t="s">
        <v>93</v>
      </c>
      <c r="B95" s="20">
        <v>309900</v>
      </c>
      <c r="C95" s="19">
        <v>2020</v>
      </c>
      <c r="D95" s="17" t="s">
        <v>14</v>
      </c>
      <c r="E95" s="2"/>
    </row>
    <row r="96" spans="1:5" ht="18.75">
      <c r="A96" s="17" t="s">
        <v>11</v>
      </c>
      <c r="B96" s="20">
        <v>189900</v>
      </c>
      <c r="C96" s="19">
        <v>500</v>
      </c>
      <c r="D96" s="17" t="s">
        <v>12</v>
      </c>
    </row>
    <row r="97" spans="1:4" ht="18.75">
      <c r="A97" s="17" t="s">
        <v>94</v>
      </c>
      <c r="B97" s="20">
        <v>299900</v>
      </c>
      <c r="C97" s="19">
        <v>3522</v>
      </c>
      <c r="D97" s="17" t="s">
        <v>9</v>
      </c>
    </row>
    <row r="98" spans="1:4" ht="18.75">
      <c r="A98" s="17" t="s">
        <v>95</v>
      </c>
      <c r="B98" s="20">
        <v>192000</v>
      </c>
      <c r="C98" s="19">
        <v>2452</v>
      </c>
      <c r="D98" s="17" t="s">
        <v>14</v>
      </c>
    </row>
    <row r="99" spans="1:4" ht="18.75">
      <c r="A99" s="17" t="s">
        <v>96</v>
      </c>
      <c r="B99" s="20">
        <v>199000</v>
      </c>
      <c r="C99" s="19">
        <v>3228</v>
      </c>
      <c r="D99" s="17" t="s">
        <v>7</v>
      </c>
    </row>
    <row r="100" spans="1:4" ht="18.75">
      <c r="A100" s="17" t="s">
        <v>97</v>
      </c>
      <c r="B100" s="20">
        <v>149900</v>
      </c>
      <c r="C100" s="19">
        <v>1500</v>
      </c>
      <c r="D100" s="17" t="s">
        <v>14</v>
      </c>
    </row>
    <row r="101" spans="1:4" ht="18.75">
      <c r="A101" s="17" t="s">
        <v>98</v>
      </c>
      <c r="B101" s="20">
        <v>279000</v>
      </c>
      <c r="C101" s="19">
        <v>2633</v>
      </c>
      <c r="D101" s="17" t="s">
        <v>14</v>
      </c>
    </row>
    <row r="102" spans="1:4" ht="18.75">
      <c r="A102" s="17" t="s">
        <v>99</v>
      </c>
      <c r="B102" s="20">
        <v>259000</v>
      </c>
      <c r="C102" s="19">
        <v>2982</v>
      </c>
      <c r="D102" s="17" t="s">
        <v>7</v>
      </c>
    </row>
    <row r="103" spans="1:4" ht="22.5">
      <c r="A103" s="4" t="s">
        <v>0</v>
      </c>
      <c r="B103" s="4" t="s">
        <v>1</v>
      </c>
      <c r="C103" s="4" t="s">
        <v>2</v>
      </c>
      <c r="D103" s="4" t="s">
        <v>3</v>
      </c>
    </row>
    <row r="104" spans="1:4" ht="18.75">
      <c r="A104" s="17"/>
      <c r="B104" s="20"/>
      <c r="C104" s="19"/>
      <c r="D104" s="17"/>
    </row>
    <row r="105" spans="1:4" ht="18.75">
      <c r="A105" s="17"/>
      <c r="B105" s="20"/>
      <c r="C105" s="19"/>
      <c r="D105" s="17"/>
    </row>
    <row r="106" spans="1:4" ht="15" customHeight="1">
      <c r="A106" s="17" t="s">
        <v>100</v>
      </c>
      <c r="B106" s="20">
        <v>289000</v>
      </c>
      <c r="C106" s="19">
        <v>3523</v>
      </c>
      <c r="D106" s="17" t="s">
        <v>7</v>
      </c>
    </row>
    <row r="107" spans="1:4" ht="18.75">
      <c r="A107" s="17" t="s">
        <v>101</v>
      </c>
      <c r="B107" s="20">
        <v>180000</v>
      </c>
      <c r="C107" s="19">
        <v>1589</v>
      </c>
      <c r="D107" s="17" t="s">
        <v>14</v>
      </c>
    </row>
    <row r="108" spans="1:4" ht="18.75">
      <c r="A108" s="17" t="s">
        <v>102</v>
      </c>
      <c r="B108" s="20">
        <v>299000</v>
      </c>
      <c r="C108" s="19">
        <v>1500</v>
      </c>
      <c r="D108" s="17" t="s">
        <v>14</v>
      </c>
    </row>
    <row r="109" spans="1:4" ht="18.75">
      <c r="A109" s="17" t="s">
        <v>103</v>
      </c>
      <c r="B109" s="20">
        <v>275000</v>
      </c>
      <c r="C109" s="19" t="s">
        <v>104</v>
      </c>
      <c r="D109" s="17" t="s">
        <v>7</v>
      </c>
    </row>
  </sheetData>
  <sortState ref="A5:IV88">
    <sortCondition ref="B5:B88"/>
  </sortState>
  <printOptions gridLines="1"/>
  <pageMargins left="0.69930555555555596" right="0.69930555555555596" top="0.75" bottom="0.75" header="0.3" footer="0.3"/>
  <pageSetup paperSize="5" scale="75" orientation="landscape" r:id="rId1"/>
  <headerFooter>
    <oddHeader>&amp;C&amp;"Times New Roman,Bold"&amp;20&amp;K00B050BELLEVILLE N.J. "NEW LISTINGS"</oddHeader>
    <oddFoote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workbookViewId="0">
      <selection activeCell="E4" sqref="E4"/>
    </sheetView>
  </sheetViews>
  <sheetFormatPr defaultRowHeight="15"/>
  <cols>
    <col min="1" max="1" width="7.19921875" customWidth="1"/>
    <col min="5" max="5" width="10.59765625" customWidth="1"/>
  </cols>
  <sheetData>
    <row r="1" spans="1:5" ht="60">
      <c r="A1" t="s">
        <v>3</v>
      </c>
      <c r="B1" t="s">
        <v>123</v>
      </c>
      <c r="C1" t="s">
        <v>124</v>
      </c>
      <c r="D1" t="s">
        <v>125</v>
      </c>
      <c r="E1" t="s">
        <v>126</v>
      </c>
    </row>
    <row r="2" spans="1:5">
      <c r="A2" t="s">
        <v>12</v>
      </c>
      <c r="B2" t="s">
        <v>12</v>
      </c>
      <c r="C2">
        <v>4</v>
      </c>
      <c r="D2">
        <v>4</v>
      </c>
      <c r="E2" s="42">
        <v>4.1700000000000001E-2</v>
      </c>
    </row>
    <row r="3" spans="1:5">
      <c r="A3" t="s">
        <v>12</v>
      </c>
      <c r="B3" t="s">
        <v>14</v>
      </c>
      <c r="C3">
        <v>15</v>
      </c>
      <c r="D3">
        <v>19</v>
      </c>
      <c r="E3" s="42">
        <v>0.19789999999999999</v>
      </c>
    </row>
    <row r="4" spans="1:5">
      <c r="A4" t="s">
        <v>12</v>
      </c>
      <c r="B4" t="s">
        <v>7</v>
      </c>
      <c r="C4">
        <v>44</v>
      </c>
      <c r="D4">
        <v>63</v>
      </c>
      <c r="E4" s="42">
        <v>10.5</v>
      </c>
    </row>
    <row r="5" spans="1:5">
      <c r="A5" t="s">
        <v>12</v>
      </c>
      <c r="B5" t="s">
        <v>9</v>
      </c>
      <c r="C5">
        <v>26</v>
      </c>
      <c r="D5">
        <v>89</v>
      </c>
      <c r="E5" s="42">
        <v>14.833299999999999</v>
      </c>
    </row>
    <row r="6" spans="1:5">
      <c r="A6" t="s">
        <v>14</v>
      </c>
      <c r="B6" t="s">
        <v>65</v>
      </c>
      <c r="C6">
        <v>6</v>
      </c>
      <c r="D6">
        <v>95</v>
      </c>
      <c r="E6" s="42">
        <v>15.833299999999999</v>
      </c>
    </row>
    <row r="7" spans="1:5">
      <c r="A7" t="s">
        <v>14</v>
      </c>
      <c r="B7" t="s">
        <v>88</v>
      </c>
      <c r="C7">
        <v>1</v>
      </c>
      <c r="D7">
        <v>96</v>
      </c>
      <c r="E7" s="42">
        <v>16</v>
      </c>
    </row>
    <row r="8" spans="1:5">
      <c r="A8" t="s">
        <v>14</v>
      </c>
    </row>
    <row r="9" spans="1:5">
      <c r="A9" t="s">
        <v>14</v>
      </c>
    </row>
    <row r="10" spans="1:5">
      <c r="A10" t="s">
        <v>14</v>
      </c>
    </row>
    <row r="11" spans="1:5">
      <c r="A11" t="s">
        <v>14</v>
      </c>
    </row>
    <row r="12" spans="1:5">
      <c r="A12" t="s">
        <v>14</v>
      </c>
    </row>
    <row r="13" spans="1:5">
      <c r="A13" t="s">
        <v>14</v>
      </c>
    </row>
    <row r="14" spans="1:5">
      <c r="A14" t="s">
        <v>14</v>
      </c>
    </row>
    <row r="15" spans="1:5">
      <c r="A15" t="s">
        <v>14</v>
      </c>
    </row>
    <row r="16" spans="1:5">
      <c r="A16" t="s">
        <v>14</v>
      </c>
    </row>
    <row r="17" spans="1:1">
      <c r="A17" t="s">
        <v>14</v>
      </c>
    </row>
    <row r="18" spans="1:1">
      <c r="A18" t="s">
        <v>14</v>
      </c>
    </row>
    <row r="19" spans="1:1">
      <c r="A19" t="s">
        <v>14</v>
      </c>
    </row>
    <row r="20" spans="1:1">
      <c r="A20" t="s">
        <v>14</v>
      </c>
    </row>
    <row r="21" spans="1:1">
      <c r="A21" t="s">
        <v>7</v>
      </c>
    </row>
    <row r="22" spans="1:1">
      <c r="A22" t="s">
        <v>7</v>
      </c>
    </row>
    <row r="23" spans="1:1">
      <c r="A23" t="s">
        <v>7</v>
      </c>
    </row>
    <row r="24" spans="1:1">
      <c r="A24" t="s">
        <v>7</v>
      </c>
    </row>
    <row r="25" spans="1:1">
      <c r="A25" t="s">
        <v>7</v>
      </c>
    </row>
    <row r="26" spans="1:1">
      <c r="A26" t="s">
        <v>7</v>
      </c>
    </row>
    <row r="27" spans="1:1">
      <c r="A27" t="s">
        <v>7</v>
      </c>
    </row>
    <row r="28" spans="1:1">
      <c r="A28" t="s">
        <v>7</v>
      </c>
    </row>
    <row r="29" spans="1:1">
      <c r="A29" t="s">
        <v>7</v>
      </c>
    </row>
    <row r="30" spans="1:1">
      <c r="A30" t="s">
        <v>7</v>
      </c>
    </row>
    <row r="31" spans="1:1">
      <c r="A31" t="s">
        <v>7</v>
      </c>
    </row>
    <row r="32" spans="1:1">
      <c r="A32" t="s">
        <v>7</v>
      </c>
    </row>
    <row r="33" spans="1:1">
      <c r="A33" t="s">
        <v>7</v>
      </c>
    </row>
    <row r="34" spans="1:1">
      <c r="A34" t="s">
        <v>7</v>
      </c>
    </row>
    <row r="35" spans="1:1">
      <c r="A35" t="s">
        <v>7</v>
      </c>
    </row>
    <row r="36" spans="1:1">
      <c r="A36" t="s">
        <v>7</v>
      </c>
    </row>
    <row r="37" spans="1:1">
      <c r="A37" t="s">
        <v>7</v>
      </c>
    </row>
    <row r="38" spans="1:1">
      <c r="A38" t="s">
        <v>7</v>
      </c>
    </row>
    <row r="39" spans="1:1">
      <c r="A39" t="s">
        <v>7</v>
      </c>
    </row>
    <row r="40" spans="1:1">
      <c r="A40" t="s">
        <v>7</v>
      </c>
    </row>
    <row r="41" spans="1:1">
      <c r="A41" t="s">
        <v>7</v>
      </c>
    </row>
    <row r="42" spans="1:1">
      <c r="A42" t="s">
        <v>7</v>
      </c>
    </row>
    <row r="43" spans="1:1">
      <c r="A43" t="s">
        <v>7</v>
      </c>
    </row>
    <row r="44" spans="1:1">
      <c r="A44" t="s">
        <v>7</v>
      </c>
    </row>
    <row r="45" spans="1:1">
      <c r="A45" t="s">
        <v>7</v>
      </c>
    </row>
    <row r="46" spans="1:1">
      <c r="A46" t="s">
        <v>7</v>
      </c>
    </row>
    <row r="47" spans="1:1">
      <c r="A47" t="s">
        <v>7</v>
      </c>
    </row>
    <row r="48" spans="1:1">
      <c r="A48" t="s">
        <v>7</v>
      </c>
    </row>
    <row r="49" spans="1:1">
      <c r="A49" t="s">
        <v>7</v>
      </c>
    </row>
    <row r="50" spans="1:1">
      <c r="A50" t="s">
        <v>7</v>
      </c>
    </row>
    <row r="51" spans="1:1">
      <c r="A51" t="s">
        <v>7</v>
      </c>
    </row>
    <row r="52" spans="1:1">
      <c r="A52" t="s">
        <v>7</v>
      </c>
    </row>
    <row r="53" spans="1:1">
      <c r="A53" t="s">
        <v>7</v>
      </c>
    </row>
    <row r="54" spans="1:1">
      <c r="A54" t="s">
        <v>7</v>
      </c>
    </row>
    <row r="55" spans="1:1">
      <c r="A55" t="s">
        <v>7</v>
      </c>
    </row>
    <row r="56" spans="1:1">
      <c r="A56" t="s">
        <v>7</v>
      </c>
    </row>
    <row r="57" spans="1:1">
      <c r="A57" t="s">
        <v>7</v>
      </c>
    </row>
    <row r="58" spans="1:1">
      <c r="A58" t="s">
        <v>7</v>
      </c>
    </row>
    <row r="59" spans="1:1">
      <c r="A59" t="s">
        <v>7</v>
      </c>
    </row>
    <row r="60" spans="1:1">
      <c r="A60" t="s">
        <v>7</v>
      </c>
    </row>
    <row r="61" spans="1:1">
      <c r="A61" t="s">
        <v>7</v>
      </c>
    </row>
    <row r="62" spans="1:1">
      <c r="A62" t="s">
        <v>7</v>
      </c>
    </row>
    <row r="63" spans="1:1">
      <c r="A63" t="s">
        <v>7</v>
      </c>
    </row>
    <row r="64" spans="1:1">
      <c r="A64" t="s">
        <v>7</v>
      </c>
    </row>
    <row r="65" spans="1:1">
      <c r="A65" t="s">
        <v>9</v>
      </c>
    </row>
    <row r="66" spans="1:1">
      <c r="A66" t="s">
        <v>9</v>
      </c>
    </row>
    <row r="67" spans="1:1">
      <c r="A67" t="s">
        <v>9</v>
      </c>
    </row>
    <row r="68" spans="1:1">
      <c r="A68" t="s">
        <v>9</v>
      </c>
    </row>
    <row r="69" spans="1:1">
      <c r="A69" t="s">
        <v>9</v>
      </c>
    </row>
    <row r="70" spans="1:1">
      <c r="A70" t="s">
        <v>9</v>
      </c>
    </row>
    <row r="71" spans="1:1">
      <c r="A71" t="s">
        <v>9</v>
      </c>
    </row>
    <row r="72" spans="1:1">
      <c r="A72" t="s">
        <v>9</v>
      </c>
    </row>
    <row r="73" spans="1:1">
      <c r="A73" t="s">
        <v>9</v>
      </c>
    </row>
    <row r="74" spans="1:1">
      <c r="A74" t="s">
        <v>9</v>
      </c>
    </row>
    <row r="75" spans="1:1">
      <c r="A75" t="s">
        <v>9</v>
      </c>
    </row>
    <row r="76" spans="1:1">
      <c r="A76" t="s">
        <v>9</v>
      </c>
    </row>
    <row r="77" spans="1:1">
      <c r="A77" t="s">
        <v>9</v>
      </c>
    </row>
    <row r="78" spans="1:1">
      <c r="A78" t="s">
        <v>9</v>
      </c>
    </row>
    <row r="79" spans="1:1">
      <c r="A79" t="s">
        <v>9</v>
      </c>
    </row>
    <row r="80" spans="1:1">
      <c r="A80" t="s">
        <v>9</v>
      </c>
    </row>
    <row r="81" spans="1:1">
      <c r="A81" t="s">
        <v>9</v>
      </c>
    </row>
    <row r="82" spans="1:1">
      <c r="A82" t="s">
        <v>9</v>
      </c>
    </row>
    <row r="83" spans="1:1">
      <c r="A83" t="s">
        <v>9</v>
      </c>
    </row>
    <row r="84" spans="1:1">
      <c r="A84" t="s">
        <v>9</v>
      </c>
    </row>
    <row r="85" spans="1:1">
      <c r="A85" t="s">
        <v>9</v>
      </c>
    </row>
    <row r="86" spans="1:1">
      <c r="A86" t="s">
        <v>9</v>
      </c>
    </row>
    <row r="87" spans="1:1">
      <c r="A87" t="s">
        <v>9</v>
      </c>
    </row>
    <row r="88" spans="1:1">
      <c r="A88" t="s">
        <v>9</v>
      </c>
    </row>
    <row r="89" spans="1:1">
      <c r="A89" t="s">
        <v>9</v>
      </c>
    </row>
    <row r="90" spans="1:1">
      <c r="A90" t="s">
        <v>9</v>
      </c>
    </row>
    <row r="91" spans="1:1">
      <c r="A91" t="s">
        <v>65</v>
      </c>
    </row>
    <row r="92" spans="1:1">
      <c r="A92" t="s">
        <v>65</v>
      </c>
    </row>
    <row r="93" spans="1:1">
      <c r="A93" t="s">
        <v>65</v>
      </c>
    </row>
    <row r="94" spans="1:1">
      <c r="A94" t="s">
        <v>65</v>
      </c>
    </row>
    <row r="95" spans="1:1">
      <c r="A95" t="s">
        <v>65</v>
      </c>
    </row>
    <row r="96" spans="1:1">
      <c r="A96" t="s">
        <v>65</v>
      </c>
    </row>
    <row r="97" spans="1:1">
      <c r="A97" t="s">
        <v>88</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workbookViewId="0">
      <selection activeCell="B13" sqref="B13"/>
    </sheetView>
  </sheetViews>
  <sheetFormatPr defaultRowHeight="15"/>
  <cols>
    <col min="1" max="1" width="18" customWidth="1"/>
    <col min="2" max="2" width="14.5" customWidth="1"/>
    <col min="3" max="3" width="7.09765625" customWidth="1"/>
  </cols>
  <sheetData>
    <row r="1" spans="1:7" ht="18.75">
      <c r="A1" s="49" t="s">
        <v>105</v>
      </c>
      <c r="B1" s="49"/>
      <c r="D1" s="21"/>
      <c r="E1" s="21" t="s">
        <v>106</v>
      </c>
      <c r="F1" s="22"/>
      <c r="G1" s="23"/>
    </row>
    <row r="2" spans="1:7" ht="18.75">
      <c r="A2" s="24" t="s">
        <v>107</v>
      </c>
      <c r="B2" s="25">
        <v>271592.21000000002</v>
      </c>
      <c r="D2" s="24" t="s">
        <v>107</v>
      </c>
      <c r="E2" s="26" t="s">
        <v>108</v>
      </c>
    </row>
    <row r="3" spans="1:7" ht="18.75">
      <c r="A3" s="24" t="s">
        <v>109</v>
      </c>
      <c r="B3" s="25">
        <v>269942.5</v>
      </c>
      <c r="D3" s="24" t="s">
        <v>109</v>
      </c>
      <c r="E3" s="26" t="s">
        <v>110</v>
      </c>
    </row>
    <row r="4" spans="1:7" ht="18.75">
      <c r="A4" s="24" t="s">
        <v>111</v>
      </c>
      <c r="B4" s="25">
        <v>229000</v>
      </c>
      <c r="D4" s="24" t="s">
        <v>111</v>
      </c>
      <c r="E4" s="26" t="s">
        <v>112</v>
      </c>
    </row>
    <row r="6" spans="1:7" ht="18.75">
      <c r="A6" s="27" t="s">
        <v>113</v>
      </c>
      <c r="B6" s="28"/>
      <c r="D6" s="27"/>
      <c r="E6" s="27" t="s">
        <v>114</v>
      </c>
    </row>
    <row r="7" spans="1:7" ht="15.75">
      <c r="A7" s="29">
        <v>0.25</v>
      </c>
      <c r="B7" s="30">
        <v>225000</v>
      </c>
      <c r="D7" s="29">
        <v>0.25</v>
      </c>
      <c r="E7" s="31">
        <v>1265.5</v>
      </c>
    </row>
    <row r="8" spans="1:7" ht="15.75">
      <c r="A8" s="29">
        <v>0.5</v>
      </c>
      <c r="B8" s="30">
        <v>269942.5</v>
      </c>
      <c r="D8" s="29">
        <v>0.5</v>
      </c>
      <c r="E8" s="31">
        <v>1608.5</v>
      </c>
    </row>
    <row r="9" spans="1:7" ht="15.75">
      <c r="A9" s="29">
        <v>0.75</v>
      </c>
      <c r="B9" s="30">
        <v>229000</v>
      </c>
      <c r="D9" s="29">
        <v>0.75</v>
      </c>
      <c r="E9" s="31">
        <v>2020</v>
      </c>
    </row>
    <row r="10" spans="1:7">
      <c r="A10" s="32"/>
      <c r="B10" s="32"/>
      <c r="C10" s="32"/>
      <c r="D10" s="32"/>
      <c r="E10" s="32"/>
      <c r="F10" s="32"/>
      <c r="G10" s="32"/>
    </row>
    <row r="11" spans="1:7" ht="18.75">
      <c r="A11" s="33" t="s">
        <v>115</v>
      </c>
      <c r="B11" s="22"/>
      <c r="C11" s="32"/>
      <c r="D11" s="34" t="s">
        <v>116</v>
      </c>
      <c r="E11" s="22"/>
      <c r="F11" s="32"/>
      <c r="G11" s="32"/>
    </row>
    <row r="12" spans="1:7" ht="15.75">
      <c r="A12" s="35" t="s">
        <v>117</v>
      </c>
      <c r="B12" s="36">
        <v>127500</v>
      </c>
      <c r="C12" s="37"/>
      <c r="D12" s="35" t="s">
        <v>117</v>
      </c>
      <c r="E12" s="38">
        <v>0</v>
      </c>
      <c r="F12" s="32"/>
      <c r="G12" s="32"/>
    </row>
    <row r="13" spans="1:7" ht="15.75">
      <c r="A13" s="35" t="s">
        <v>118</v>
      </c>
      <c r="B13" s="36">
        <v>495000</v>
      </c>
      <c r="C13" s="37"/>
      <c r="D13" s="35" t="s">
        <v>118</v>
      </c>
      <c r="E13" s="38">
        <v>3523</v>
      </c>
      <c r="F13" s="32"/>
      <c r="G13" s="32"/>
    </row>
    <row r="14" spans="1:7">
      <c r="A14" s="39"/>
      <c r="B14" s="32"/>
      <c r="C14" s="32"/>
      <c r="D14" s="40"/>
      <c r="E14" s="32"/>
      <c r="F14" s="32"/>
      <c r="G14" s="32"/>
    </row>
    <row r="15" spans="1:7" ht="15.75">
      <c r="A15" s="41" t="s">
        <v>119</v>
      </c>
      <c r="B15" s="36">
        <v>4212878257.3499999</v>
      </c>
      <c r="C15" s="37"/>
      <c r="D15" s="41" t="s">
        <v>119</v>
      </c>
      <c r="E15" s="31">
        <v>494446.86800000002</v>
      </c>
      <c r="F15" s="32"/>
      <c r="G15" s="32"/>
    </row>
    <row r="16" spans="1:7" ht="15.75">
      <c r="A16" s="41" t="s">
        <v>120</v>
      </c>
      <c r="B16" s="36">
        <v>64906.69</v>
      </c>
      <c r="C16" s="37"/>
      <c r="D16" s="41" t="s">
        <v>120</v>
      </c>
      <c r="E16" s="31">
        <f>SQRT((E15))</f>
        <v>703.16916030212815</v>
      </c>
      <c r="F16" s="32"/>
      <c r="G16" s="32"/>
    </row>
  </sheetData>
  <mergeCells count="1">
    <mergeCell ref="A1:B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tabSelected="1" workbookViewId="0">
      <selection activeCell="B16" sqref="B16"/>
    </sheetView>
  </sheetViews>
  <sheetFormatPr defaultRowHeight="15.75"/>
  <cols>
    <col min="1" max="1" width="53.19921875" style="43" customWidth="1"/>
    <col min="2" max="2" width="17.5" style="43" customWidth="1"/>
    <col min="3" max="5" width="9.09765625" style="43" bestFit="1" customWidth="1"/>
    <col min="6" max="7" width="8.796875" style="43"/>
    <col min="8" max="8" width="9.09765625" style="43" bestFit="1" customWidth="1"/>
    <col min="9" max="16384" width="8.796875" style="43"/>
  </cols>
  <sheetData>
    <row r="1" spans="1:8" ht="168" customHeight="1">
      <c r="A1" s="43" t="s">
        <v>127</v>
      </c>
    </row>
    <row r="3" spans="1:8" ht="47.25" customHeight="1">
      <c r="A3" s="43" t="s">
        <v>129</v>
      </c>
      <c r="B3" s="43" t="s">
        <v>121</v>
      </c>
      <c r="C3" s="43">
        <f>495000-271592.21</f>
        <v>223407.78999999998</v>
      </c>
      <c r="D3" s="43">
        <f>C3/64906.69</f>
        <v>3.4419840235266963</v>
      </c>
      <c r="E3" s="45">
        <f>1-1/D3^2</f>
        <v>0.91559225467245997</v>
      </c>
      <c r="F3" s="46">
        <v>0.91559225</v>
      </c>
    </row>
    <row r="4" spans="1:8">
      <c r="A4" s="44"/>
    </row>
    <row r="5" spans="1:8" ht="31.5">
      <c r="A5" s="43" t="s">
        <v>128</v>
      </c>
      <c r="B5" s="43" t="s">
        <v>122</v>
      </c>
      <c r="C5" s="43">
        <f>3523-1641</f>
        <v>1882</v>
      </c>
      <c r="D5" s="43">
        <f>C5/703.16916</f>
        <v>2.6764541266286477</v>
      </c>
      <c r="E5" s="45">
        <f>1-1/D5^2</f>
        <v>0.86040161573904306</v>
      </c>
      <c r="F5" s="46">
        <v>0.86040161999999998</v>
      </c>
    </row>
    <row r="8" spans="1:8" ht="47.25">
      <c r="B8" s="43" t="s">
        <v>130</v>
      </c>
      <c r="C8" s="43" t="s">
        <v>132</v>
      </c>
      <c r="D8" s="43">
        <f>271592.71-1*64906.69</f>
        <v>206686.02000000002</v>
      </c>
      <c r="E8" s="43" t="s">
        <v>133</v>
      </c>
      <c r="F8" s="43">
        <f>271592.21+1*64906.69</f>
        <v>336498.9</v>
      </c>
      <c r="G8" s="43" t="s">
        <v>138</v>
      </c>
      <c r="H8" s="47"/>
    </row>
    <row r="9" spans="1:8" ht="47.25">
      <c r="C9" s="43" t="s">
        <v>134</v>
      </c>
      <c r="D9" s="43">
        <f>271592.21-2*64906.69</f>
        <v>141778.83000000002</v>
      </c>
      <c r="E9" s="43" t="s">
        <v>135</v>
      </c>
      <c r="F9" s="43">
        <f>271592.21+2*64906.69</f>
        <v>401405.59</v>
      </c>
      <c r="G9" s="43" t="s">
        <v>139</v>
      </c>
      <c r="H9" s="48"/>
    </row>
    <row r="10" spans="1:8" ht="47.25">
      <c r="C10" s="43" t="s">
        <v>136</v>
      </c>
      <c r="D10" s="43">
        <f>271592.21-3*64906.69</f>
        <v>76872.140000000014</v>
      </c>
      <c r="E10" s="43" t="s">
        <v>137</v>
      </c>
      <c r="F10" s="43">
        <f>271592.21+3*64906.69</f>
        <v>466312.28</v>
      </c>
      <c r="G10" s="43" t="s">
        <v>140</v>
      </c>
    </row>
    <row r="12" spans="1:8" ht="47.25">
      <c r="B12" s="43" t="s">
        <v>131</v>
      </c>
      <c r="C12" s="43" t="s">
        <v>132</v>
      </c>
      <c r="D12" s="43">
        <f>1641-1*703.16916</f>
        <v>937.83083999999997</v>
      </c>
      <c r="E12" s="43" t="s">
        <v>133</v>
      </c>
      <c r="F12" s="43">
        <f>1641+1*703.16916</f>
        <v>2344.1691599999999</v>
      </c>
      <c r="G12" s="43" t="s">
        <v>138</v>
      </c>
    </row>
    <row r="13" spans="1:8" ht="47.25">
      <c r="C13" s="43" t="s">
        <v>134</v>
      </c>
      <c r="D13" s="43">
        <f>1641-2*703.16916</f>
        <v>234.66167999999993</v>
      </c>
      <c r="E13" s="43" t="s">
        <v>135</v>
      </c>
      <c r="F13" s="43">
        <f>1641+2*703.16916</f>
        <v>3047.3383199999998</v>
      </c>
      <c r="G13" s="43" t="s">
        <v>139</v>
      </c>
    </row>
    <row r="14" spans="1:8" ht="47.25">
      <c r="C14" s="43" t="s">
        <v>136</v>
      </c>
      <c r="D14" s="43">
        <f>1641-3*703.16916</f>
        <v>-468.50748000000021</v>
      </c>
      <c r="E14" s="43" t="s">
        <v>137</v>
      </c>
      <c r="F14" s="43">
        <f>1641+3*703.16916</f>
        <v>3750.5074800000002</v>
      </c>
      <c r="G14" s="43" t="s">
        <v>140</v>
      </c>
    </row>
    <row r="16" spans="1:8" ht="78.75">
      <c r="A16" s="43" t="s">
        <v>141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Belleville Listings</vt:lpstr>
      <vt:lpstr>Histogram</vt:lpstr>
      <vt:lpstr>Central Tendency</vt:lpstr>
      <vt:lpstr>Chebyshevs &amp; Empirical</vt:lpstr>
      <vt:lpstr>binlimit3</vt:lpstr>
      <vt:lpstr>binlimits</vt:lpstr>
      <vt:lpstr>Binlimits2</vt:lpstr>
      <vt:lpstr>listingprice</vt:lpstr>
      <vt:lpstr>Listingprice1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reyes</dc:creator>
  <cp:lastModifiedBy>Landover User-2</cp:lastModifiedBy>
  <cp:lastPrinted>2016-11-22T16:10:00Z</cp:lastPrinted>
  <dcterms:created xsi:type="dcterms:W3CDTF">2016-11-21T19:00:00Z</dcterms:created>
  <dcterms:modified xsi:type="dcterms:W3CDTF">2016-12-01T14:46:44Z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1033-10.1.0.5785</vt:lpwstr>
  </property>
</Properties>
</file>