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408"/>
  <workbookPr showInkAnnotation="0"/>
  <mc:AlternateContent xmlns:mc="http://schemas.openxmlformats.org/markup-compatibility/2006">
    <mc:Choice Requires="x15">
      <x15ac:absPath xmlns:x15ac="http://schemas.microsoft.com/office/spreadsheetml/2010/11/ac" url="/Users/clairecolgrove/Desktop/"/>
    </mc:Choice>
  </mc:AlternateContent>
  <bookViews>
    <workbookView xWindow="0" yWindow="460" windowWidth="25600" windowHeight="14440" tabRatio="500"/>
  </bookViews>
  <sheets>
    <sheet name="Sheet1" sheetId="1" r:id="rId1"/>
  </sheets>
  <calcPr calcId="15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3" i="1" l="1"/>
  <c r="J3" i="1"/>
  <c r="M4" i="1"/>
  <c r="N4" i="1"/>
  <c r="J4" i="1"/>
  <c r="M5" i="1"/>
  <c r="N5" i="1"/>
  <c r="J5" i="1"/>
  <c r="M6" i="1"/>
  <c r="N6" i="1"/>
  <c r="J6" i="1"/>
  <c r="M7" i="1"/>
  <c r="N7" i="1"/>
  <c r="J7" i="1"/>
  <c r="M8" i="1"/>
  <c r="N8" i="1"/>
  <c r="J8" i="1"/>
  <c r="M9" i="1"/>
  <c r="N9" i="1"/>
  <c r="J9" i="1"/>
  <c r="M10" i="1"/>
  <c r="N10" i="1"/>
  <c r="J10" i="1"/>
  <c r="M11" i="1"/>
  <c r="N11" i="1"/>
  <c r="J11" i="1"/>
  <c r="M12" i="1"/>
  <c r="N12" i="1"/>
  <c r="J12" i="1"/>
  <c r="M13" i="1"/>
  <c r="N13" i="1"/>
  <c r="J13" i="1"/>
  <c r="M14" i="1"/>
  <c r="N14" i="1"/>
  <c r="J14" i="1"/>
  <c r="M15" i="1"/>
  <c r="N15" i="1"/>
  <c r="J15" i="1"/>
  <c r="M16" i="1"/>
  <c r="N16" i="1"/>
  <c r="J16" i="1"/>
  <c r="M17" i="1"/>
  <c r="N17" i="1"/>
  <c r="J17" i="1"/>
  <c r="M18" i="1"/>
  <c r="N18" i="1"/>
  <c r="J18" i="1"/>
  <c r="K2" i="1" a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J2" i="1"/>
  <c r="N2" i="1"/>
  <c r="M2" i="1"/>
  <c r="M3" i="1"/>
  <c r="C52" i="1"/>
  <c r="G2" i="1"/>
  <c r="C51" i="1"/>
  <c r="C47" i="1"/>
  <c r="C54" i="1"/>
  <c r="H2" i="1"/>
  <c r="D2" i="1"/>
  <c r="G3" i="1"/>
  <c r="H3" i="1"/>
  <c r="D3" i="1"/>
  <c r="G4" i="1"/>
  <c r="H4" i="1"/>
  <c r="D4" i="1"/>
  <c r="G5" i="1"/>
  <c r="H5" i="1"/>
  <c r="D5" i="1"/>
  <c r="G6" i="1"/>
  <c r="H6" i="1"/>
  <c r="D6" i="1"/>
  <c r="G7" i="1"/>
  <c r="H7" i="1"/>
  <c r="D7" i="1"/>
  <c r="G8" i="1"/>
  <c r="H8" i="1"/>
  <c r="D8" i="1"/>
  <c r="G9" i="1"/>
  <c r="H9" i="1"/>
  <c r="D9" i="1"/>
  <c r="G10" i="1"/>
  <c r="H10" i="1"/>
  <c r="D10" i="1"/>
  <c r="G11" i="1"/>
  <c r="H11" i="1"/>
  <c r="D11" i="1"/>
  <c r="G12" i="1"/>
  <c r="H12" i="1"/>
  <c r="D12" i="1"/>
  <c r="G13" i="1"/>
  <c r="H13" i="1"/>
  <c r="D13" i="1"/>
  <c r="G14" i="1"/>
  <c r="H14" i="1"/>
  <c r="D14" i="1"/>
  <c r="G15" i="1"/>
  <c r="H15" i="1"/>
  <c r="D15" i="1"/>
  <c r="E2" i="1" a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I51" i="1"/>
  <c r="I47" i="1"/>
  <c r="I54" i="1"/>
  <c r="B51" i="1"/>
  <c r="B47" i="1"/>
  <c r="B54" i="1"/>
  <c r="C48" i="1"/>
  <c r="I53" i="1"/>
  <c r="I52" i="1"/>
  <c r="I50" i="1"/>
  <c r="I49" i="1"/>
  <c r="I48" i="1"/>
  <c r="C53" i="1"/>
  <c r="C50" i="1"/>
  <c r="C49" i="1"/>
  <c r="B53" i="1"/>
  <c r="B52" i="1"/>
  <c r="B50" i="1"/>
  <c r="B49" i="1"/>
  <c r="B48" i="1"/>
</calcChain>
</file>

<file path=xl/sharedStrings.xml><?xml version="1.0" encoding="utf-8"?>
<sst xmlns="http://schemas.openxmlformats.org/spreadsheetml/2006/main" count="102" uniqueCount="95">
  <si>
    <t>Counties</t>
  </si>
  <si>
    <t xml:space="preserve">Ada </t>
  </si>
  <si>
    <t>Canyon</t>
  </si>
  <si>
    <t>Kootenai</t>
  </si>
  <si>
    <t>Bonneville</t>
  </si>
  <si>
    <t>Bannock</t>
  </si>
  <si>
    <t>Twin Falls</t>
  </si>
  <si>
    <t>Bingham</t>
  </si>
  <si>
    <t>Bonner</t>
  </si>
  <si>
    <t>Nex Perce</t>
  </si>
  <si>
    <t>Madison</t>
  </si>
  <si>
    <t>Latah</t>
  </si>
  <si>
    <t>Elmore</t>
  </si>
  <si>
    <t>Jefferson</t>
  </si>
  <si>
    <t>Cassia</t>
  </si>
  <si>
    <t>Payette</t>
  </si>
  <si>
    <t>Jerome</t>
  </si>
  <si>
    <t>Blaine</t>
  </si>
  <si>
    <t>Mindoka</t>
  </si>
  <si>
    <t>Gem</t>
  </si>
  <si>
    <t>Idaho</t>
  </si>
  <si>
    <t>Gooding</t>
  </si>
  <si>
    <t>Fremont</t>
  </si>
  <si>
    <t>Franklin</t>
  </si>
  <si>
    <t>Shoshone</t>
  </si>
  <si>
    <t>Owyhee</t>
  </si>
  <si>
    <t>Washington</t>
  </si>
  <si>
    <t>Boundry</t>
  </si>
  <si>
    <t>Teton</t>
  </si>
  <si>
    <t>Wvalley</t>
  </si>
  <si>
    <t>Benewah</t>
  </si>
  <si>
    <t>Clearater</t>
  </si>
  <si>
    <t>Lemhi</t>
  </si>
  <si>
    <t>Power</t>
  </si>
  <si>
    <t>Boise</t>
  </si>
  <si>
    <t>Caribou</t>
  </si>
  <si>
    <t>Bear Lake</t>
  </si>
  <si>
    <t>Lincoln</t>
  </si>
  <si>
    <t>Custer</t>
  </si>
  <si>
    <t>Oneida</t>
  </si>
  <si>
    <t>Adams</t>
  </si>
  <si>
    <t>Lewis</t>
  </si>
  <si>
    <t>Butte</t>
  </si>
  <si>
    <t>Camas</t>
  </si>
  <si>
    <t>Clark</t>
  </si>
  <si>
    <t>Frequency</t>
  </si>
  <si>
    <t>Min</t>
  </si>
  <si>
    <t>Max</t>
  </si>
  <si>
    <t>Mean</t>
  </si>
  <si>
    <t>Median</t>
  </si>
  <si>
    <t>Mode</t>
  </si>
  <si>
    <t>Standard Dev</t>
  </si>
  <si>
    <t>2010 
Population</t>
  </si>
  <si>
    <t>CI</t>
  </si>
  <si>
    <t>Size</t>
  </si>
  <si>
    <t>PCT Obese Adult</t>
  </si>
  <si>
    <t>PCT Obese
Child</t>
  </si>
  <si>
    <t>Bins</t>
  </si>
  <si>
    <t>Intervals</t>
  </si>
  <si>
    <t>22.00 - 22.97</t>
  </si>
  <si>
    <t>34.56 - 35.52</t>
  </si>
  <si>
    <t>22.98 - 23.83</t>
  </si>
  <si>
    <t>23.84 - 24.90</t>
  </si>
  <si>
    <t>24.91 - 25.86</t>
  </si>
  <si>
    <t>25.87 - 26.83</t>
  </si>
  <si>
    <t>26.84 - 27.80</t>
  </si>
  <si>
    <t>27.81 - 28.76</t>
  </si>
  <si>
    <t>28.77 - 29.73</t>
  </si>
  <si>
    <t>29.74 - 30.69</t>
  </si>
  <si>
    <t>30.70 - 31.66</t>
  </si>
  <si>
    <t>31.67 - 32.63</t>
  </si>
  <si>
    <t>32.64 - 33.59</t>
  </si>
  <si>
    <t>33.60 -34.56</t>
  </si>
  <si>
    <t>9.60 - 10.12</t>
  </si>
  <si>
    <t>9.13 - 10.65</t>
  </si>
  <si>
    <t>10.66 - 11.17</t>
  </si>
  <si>
    <t>11.18 -11.70</t>
  </si>
  <si>
    <t>11.71 - 12.22</t>
  </si>
  <si>
    <t>12.23 - 12.75</t>
  </si>
  <si>
    <t>12.76 - 13.27</t>
  </si>
  <si>
    <t>13.28 - 13.79</t>
  </si>
  <si>
    <t>13.80 - 14.32</t>
  </si>
  <si>
    <t>14.33 - 14.84</t>
  </si>
  <si>
    <t>14.85 - 15.37</t>
  </si>
  <si>
    <t>15.38 - 15.89</t>
  </si>
  <si>
    <t>15.90 - 16.41</t>
  </si>
  <si>
    <t>16.42 - 16.94</t>
  </si>
  <si>
    <t>16.95 - 17.46</t>
  </si>
  <si>
    <t>17.47 - 17.99</t>
  </si>
  <si>
    <t>18.00 - 18.51</t>
  </si>
  <si>
    <t>Mean=</t>
  </si>
  <si>
    <t>Median=</t>
  </si>
  <si>
    <t>Mode=</t>
  </si>
  <si>
    <t>Stddev</t>
  </si>
  <si>
    <t>Cl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</si>
</sst>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_rels/chart2.xml.rels><?xml version="1.0" encoding="UTF-8" standalone="yes"?>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 of Obese Adults 2010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Sheet1!$F$2:$F$15</c:f>
              <c:strCache>
                <c:ptCount val="14"/>
                <c:pt idx="0">
                  <c:v>22.00 - 22.97</c:v>
                </c:pt>
                <c:pt idx="1">
                  <c:v>22.98 - 23.83</c:v>
                </c:pt>
                <c:pt idx="2">
                  <c:v>23.84 - 24.90</c:v>
                </c:pt>
                <c:pt idx="3">
                  <c:v>24.91 - 25.86</c:v>
                </c:pt>
                <c:pt idx="4">
                  <c:v>25.87 - 26.83</c:v>
                </c:pt>
                <c:pt idx="5">
                  <c:v>26.84 - 27.80</c:v>
                </c:pt>
                <c:pt idx="6">
                  <c:v>27.81 - 28.76</c:v>
                </c:pt>
                <c:pt idx="7">
                  <c:v>28.77 - 29.73</c:v>
                </c:pt>
                <c:pt idx="8">
                  <c:v>29.74 - 30.69</c:v>
                </c:pt>
                <c:pt idx="9">
                  <c:v>30.70 - 31.66</c:v>
                </c:pt>
                <c:pt idx="10">
                  <c:v>31.67 - 32.63</c:v>
                </c:pt>
                <c:pt idx="11">
                  <c:v>32.64 - 33.59</c:v>
                </c:pt>
                <c:pt idx="12">
                  <c:v>33.60 -34.56</c:v>
                </c:pt>
                <c:pt idx="13">
                  <c:v>34.56 - 35.52</c:v>
                </c:pt>
              </c:strCache>
            </c:strRef>
          </c:cat>
          <c:val>
            <c:numRef>
              <c:f>Sheet1!$E$2:$E$15</c:f>
              <c:numCache>
                <c:formatCode>General</c:formatCode>
                <c:ptCount val="14"/>
                <c:pt idx="0">
                  <c:v>4.0</c:v>
                </c:pt>
                <c:pt idx="1">
                  <c:v>2.0</c:v>
                </c:pt>
                <c:pt idx="2">
                  <c:v>6.0</c:v>
                </c:pt>
                <c:pt idx="3">
                  <c:v>1.0</c:v>
                </c:pt>
                <c:pt idx="4">
                  <c:v>7.0</c:v>
                </c:pt>
                <c:pt idx="5">
                  <c:v>1.0</c:v>
                </c:pt>
                <c:pt idx="6">
                  <c:v>5.0</c:v>
                </c:pt>
                <c:pt idx="7">
                  <c:v>4.0</c:v>
                </c:pt>
                <c:pt idx="8">
                  <c:v>10.0</c:v>
                </c:pt>
                <c:pt idx="9">
                  <c:v>1.0</c:v>
                </c:pt>
                <c:pt idx="10">
                  <c:v>0.0</c:v>
                </c:pt>
                <c:pt idx="11">
                  <c:v>0.0</c:v>
                </c:pt>
                <c:pt idx="12">
                  <c:v>2.0</c:v>
                </c:pt>
                <c:pt idx="13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-2080763600"/>
        <c:axId val="-2080746848"/>
      </c:barChart>
      <c:catAx>
        <c:axId val="-20807636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80746848"/>
        <c:crosses val="autoZero"/>
        <c:auto val="1"/>
        <c:lblAlgn val="ctr"/>
        <c:lblOffset val="100"/>
        <c:noMultiLvlLbl val="0"/>
      </c:catAx>
      <c:valAx>
        <c:axId val="-208074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Frequency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8076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 of Obese</a:t>
            </a:r>
            <a:r>
              <a:rPr lang="en-US" baseline="0"/>
              <a:t> Children 2010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Sheet1!$L$2:$L$18</c:f>
              <c:strCache>
                <c:ptCount val="17"/>
                <c:pt idx="0">
                  <c:v>9.60 - 10.12</c:v>
                </c:pt>
                <c:pt idx="1">
                  <c:v>9.13 - 10.65</c:v>
                </c:pt>
                <c:pt idx="2">
                  <c:v>10.66 - 11.17</c:v>
                </c:pt>
                <c:pt idx="3">
                  <c:v>11.18 -11.70</c:v>
                </c:pt>
                <c:pt idx="4">
                  <c:v>11.71 - 12.22</c:v>
                </c:pt>
                <c:pt idx="5">
                  <c:v>12.23 - 12.75</c:v>
                </c:pt>
                <c:pt idx="6">
                  <c:v>12.76 - 13.27</c:v>
                </c:pt>
                <c:pt idx="7">
                  <c:v>13.28 - 13.79</c:v>
                </c:pt>
                <c:pt idx="8">
                  <c:v>13.80 - 14.32</c:v>
                </c:pt>
                <c:pt idx="9">
                  <c:v>14.33 - 14.84</c:v>
                </c:pt>
                <c:pt idx="10">
                  <c:v>14.85 - 15.37</c:v>
                </c:pt>
                <c:pt idx="11">
                  <c:v>15.38 - 15.89</c:v>
                </c:pt>
                <c:pt idx="12">
                  <c:v>15.90 - 16.41</c:v>
                </c:pt>
                <c:pt idx="13">
                  <c:v>16.42 - 16.94</c:v>
                </c:pt>
                <c:pt idx="14">
                  <c:v>16.95 - 17.46</c:v>
                </c:pt>
                <c:pt idx="15">
                  <c:v>17.47 - 17.99</c:v>
                </c:pt>
                <c:pt idx="16">
                  <c:v>18.00 - 18.51</c:v>
                </c:pt>
              </c:strCache>
            </c:strRef>
          </c:cat>
          <c:val>
            <c:numRef>
              <c:f>Sheet1!$K$2:$K$18</c:f>
              <c:numCache>
                <c:formatCode>General</c:formatCode>
                <c:ptCount val="17"/>
                <c:pt idx="0">
                  <c:v>1.0</c:v>
                </c:pt>
                <c:pt idx="1">
                  <c:v>0.0</c:v>
                </c:pt>
                <c:pt idx="2">
                  <c:v>0.0</c:v>
                </c:pt>
                <c:pt idx="3">
                  <c:v>3.0</c:v>
                </c:pt>
                <c:pt idx="4">
                  <c:v>1.0</c:v>
                </c:pt>
                <c:pt idx="5">
                  <c:v>1.0</c:v>
                </c:pt>
                <c:pt idx="6">
                  <c:v>5.0</c:v>
                </c:pt>
                <c:pt idx="7">
                  <c:v>3.0</c:v>
                </c:pt>
                <c:pt idx="8">
                  <c:v>6.0</c:v>
                </c:pt>
                <c:pt idx="9">
                  <c:v>4.0</c:v>
                </c:pt>
                <c:pt idx="10">
                  <c:v>6.0</c:v>
                </c:pt>
                <c:pt idx="11">
                  <c:v>5.0</c:v>
                </c:pt>
                <c:pt idx="12">
                  <c:v>4.0</c:v>
                </c:pt>
                <c:pt idx="13">
                  <c:v>3.0</c:v>
                </c:pt>
                <c:pt idx="14">
                  <c:v>1.0</c:v>
                </c:pt>
                <c:pt idx="15">
                  <c:v>0.0</c:v>
                </c:pt>
                <c:pt idx="16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-2022101136"/>
        <c:axId val="-2022095840"/>
      </c:barChart>
      <c:catAx>
        <c:axId val="-20221011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22095840"/>
        <c:crosses val="autoZero"/>
        <c:auto val="1"/>
        <c:lblAlgn val="ctr"/>
        <c:lblOffset val="100"/>
        <c:noMultiLvlLbl val="0"/>
      </c:catAx>
      <c:valAx>
        <c:axId val="-2022095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Frequency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22101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90919</xdr:colOff>
      <xdr:row>18</xdr:row>
      <xdr:rowOff>65809</xdr:rowOff>
    </xdr:from>
    <xdr:to>
      <xdr:col>7</xdr:col>
      <xdr:colOff>852919</xdr:colOff>
      <xdr:row>32</xdr:row>
      <xdr:rowOff>20782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321469</xdr:colOff>
      <xdr:row>20</xdr:row>
      <xdr:rowOff>3572</xdr:rowOff>
    </xdr:from>
    <xdr:to>
      <xdr:col>14</xdr:col>
      <xdr:colOff>428625</xdr:colOff>
      <xdr:row>33</xdr:row>
      <xdr:rowOff>115490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tabSelected="1" topLeftCell="A29" zoomScale="94" zoomScaleNormal="50" zoomScalePageLayoutView="50" workbookViewId="0">
      <selection activeCell="H54" sqref="H54"/>
    </sheetView>
  </sheetViews>
  <sheetFormatPr baseColWidth="10" defaultColWidth="11" defaultRowHeight="16" x14ac:dyDescent="0.2"/>
  <cols>
    <col min="1" max="1" width="14" style="2" customWidth="1"/>
    <col min="2" max="2" width="14.6640625" style="2" bestFit="1" customWidth="1"/>
    <col min="3" max="3" width="11.6640625" style="2" bestFit="1" customWidth="1"/>
    <col min="4" max="5" width="11.6640625" style="2" customWidth="1"/>
    <col min="6" max="6" width="14.83203125" style="2" customWidth="1"/>
    <col min="7" max="8" width="11.6640625" style="2" customWidth="1"/>
    <col min="9" max="9" width="11.6640625" style="2" bestFit="1" customWidth="1"/>
    <col min="10" max="14" width="11.6640625" style="2" customWidth="1"/>
    <col min="15" max="16384" width="11" style="2"/>
  </cols>
  <sheetData>
    <row r="1" spans="1:14" s="1" customFormat="1" ht="46.5" customHeight="1" x14ac:dyDescent="0.25">
      <c r="A1" s="1" t="s">
        <v>0</v>
      </c>
      <c r="B1" s="1" t="s">
        <v>52</v>
      </c>
      <c r="C1" s="1" t="s">
        <v>55</v>
      </c>
      <c r="D1" s="1" t="s">
        <v>57</v>
      </c>
      <c r="E1" s="1" t="s">
        <v>45</v>
      </c>
      <c r="F1" s="1" t="s">
        <v>58</v>
      </c>
      <c r="G1" s="5" t="s">
        <v>58</v>
      </c>
      <c r="H1" s="5"/>
      <c r="I1" s="1" t="s">
        <v>56</v>
      </c>
      <c r="J1" s="1" t="s">
        <v>57</v>
      </c>
      <c r="K1" s="1" t="s">
        <v>45</v>
      </c>
      <c r="L1" s="1" t="s">
        <v>58</v>
      </c>
      <c r="M1" s="5" t="s">
        <v>58</v>
      </c>
      <c r="N1" s="5"/>
    </row>
    <row r="2" spans="1:14" x14ac:dyDescent="0.2">
      <c r="A2" s="2" t="s">
        <v>1</v>
      </c>
      <c r="B2" s="3">
        <v>392365</v>
      </c>
      <c r="C2" s="2">
        <v>34</v>
      </c>
      <c r="D2" s="4">
        <f>H2</f>
        <v>22.965981801072232</v>
      </c>
      <c r="E2" s="2">
        <f t="array" ref="E2:E16">FREQUENCY(C2:C45,D2:D15)</f>
        <v>4</v>
      </c>
      <c r="F2" s="2" t="s">
        <v>59</v>
      </c>
      <c r="G2" s="4">
        <f>C52</f>
        <v>22</v>
      </c>
      <c r="H2" s="4">
        <f t="shared" ref="H2:H7" si="0">G2+$C$54</f>
        <v>22.965981801072232</v>
      </c>
      <c r="I2" s="2">
        <v>16.8</v>
      </c>
      <c r="J2" s="4">
        <f>N2</f>
        <v>10.124177929452234</v>
      </c>
      <c r="K2" s="2">
        <f t="array" ref="K2:K19">FREQUENCY(I2:I45,J2:J18)</f>
        <v>1</v>
      </c>
      <c r="L2" s="2" t="s">
        <v>73</v>
      </c>
      <c r="M2" s="4">
        <f>I52</f>
        <v>9.6</v>
      </c>
      <c r="N2" s="4">
        <f t="shared" ref="N2:N18" si="1">M2+$I$54</f>
        <v>10.124177929452234</v>
      </c>
    </row>
    <row r="3" spans="1:14" x14ac:dyDescent="0.2">
      <c r="A3" s="2" t="s">
        <v>2</v>
      </c>
      <c r="B3" s="3">
        <v>188923</v>
      </c>
      <c r="C3" s="2">
        <v>30.2</v>
      </c>
      <c r="D3" s="4">
        <f>H3</f>
        <v>23.931963602144464</v>
      </c>
      <c r="E3" s="2">
        <v>2</v>
      </c>
      <c r="F3" s="2" t="s">
        <v>61</v>
      </c>
      <c r="G3" s="4">
        <f>H2</f>
        <v>22.965981801072232</v>
      </c>
      <c r="H3" s="4">
        <f t="shared" si="0"/>
        <v>23.931963602144464</v>
      </c>
      <c r="I3" s="2">
        <v>16.8</v>
      </c>
      <c r="J3" s="4">
        <f>N3</f>
        <v>10.648355858904468</v>
      </c>
      <c r="K3" s="2">
        <v>0</v>
      </c>
      <c r="L3" s="2" t="s">
        <v>74</v>
      </c>
      <c r="M3" s="4">
        <f>N2</f>
        <v>10.124177929452234</v>
      </c>
      <c r="N3" s="4">
        <f t="shared" si="1"/>
        <v>10.648355858904468</v>
      </c>
    </row>
    <row r="4" spans="1:14" x14ac:dyDescent="0.2">
      <c r="A4" s="2" t="s">
        <v>3</v>
      </c>
      <c r="B4" s="3">
        <v>138494</v>
      </c>
      <c r="C4" s="2">
        <v>27.2</v>
      </c>
      <c r="D4" s="4">
        <f>H4</f>
        <v>24.897945403216696</v>
      </c>
      <c r="E4" s="2">
        <v>6</v>
      </c>
      <c r="F4" s="2" t="s">
        <v>62</v>
      </c>
      <c r="G4" s="4">
        <f>H3</f>
        <v>23.931963602144464</v>
      </c>
      <c r="H4" s="4">
        <f t="shared" si="0"/>
        <v>24.897945403216696</v>
      </c>
      <c r="I4" s="2">
        <v>14.8</v>
      </c>
      <c r="J4" s="4">
        <f t="shared" ref="J4:J18" si="2">N4</f>
        <v>11.172533788356702</v>
      </c>
      <c r="K4" s="2">
        <v>0</v>
      </c>
      <c r="L4" s="2" t="s">
        <v>75</v>
      </c>
      <c r="M4" s="4">
        <f>N3</f>
        <v>10.648355858904468</v>
      </c>
      <c r="N4" s="4">
        <f t="shared" si="1"/>
        <v>11.172533788356702</v>
      </c>
    </row>
    <row r="5" spans="1:14" x14ac:dyDescent="0.2">
      <c r="A5" s="2" t="s">
        <v>4</v>
      </c>
      <c r="B5" s="3">
        <v>104234</v>
      </c>
      <c r="C5" s="2">
        <v>30.2</v>
      </c>
      <c r="D5" s="4">
        <f>H5</f>
        <v>25.863927204288927</v>
      </c>
      <c r="E5" s="2">
        <v>1</v>
      </c>
      <c r="F5" s="2" t="s">
        <v>63</v>
      </c>
      <c r="G5" s="4">
        <f>H4</f>
        <v>24.897945403216696</v>
      </c>
      <c r="H5" s="4">
        <f t="shared" si="0"/>
        <v>25.863927204288927</v>
      </c>
      <c r="I5" s="2">
        <v>16.399999999999999</v>
      </c>
      <c r="J5" s="4">
        <f t="shared" si="2"/>
        <v>11.696711717808936</v>
      </c>
      <c r="K5" s="2">
        <v>3</v>
      </c>
      <c r="L5" s="2" t="s">
        <v>76</v>
      </c>
      <c r="M5" s="4">
        <f>N4</f>
        <v>11.172533788356702</v>
      </c>
      <c r="N5" s="4">
        <f t="shared" si="1"/>
        <v>11.696711717808936</v>
      </c>
    </row>
    <row r="6" spans="1:14" x14ac:dyDescent="0.2">
      <c r="A6" s="2" t="s">
        <v>5</v>
      </c>
      <c r="B6" s="3">
        <v>82839</v>
      </c>
      <c r="C6" s="2">
        <v>29</v>
      </c>
      <c r="D6" s="4">
        <f t="shared" ref="D6:D15" si="3">H6</f>
        <v>26.829909005361159</v>
      </c>
      <c r="E6" s="2">
        <v>7</v>
      </c>
      <c r="F6" s="2" t="s">
        <v>64</v>
      </c>
      <c r="G6" s="4">
        <f>H5</f>
        <v>25.863927204288927</v>
      </c>
      <c r="H6" s="4">
        <f t="shared" si="0"/>
        <v>26.829909005361159</v>
      </c>
      <c r="I6" s="2">
        <v>11.6</v>
      </c>
      <c r="J6" s="4">
        <f t="shared" si="2"/>
        <v>12.220889647261171</v>
      </c>
      <c r="K6" s="2">
        <v>1</v>
      </c>
      <c r="L6" s="2" t="s">
        <v>77</v>
      </c>
      <c r="M6" s="4">
        <f>N5</f>
        <v>11.696711717808936</v>
      </c>
      <c r="N6" s="4">
        <f t="shared" si="1"/>
        <v>12.220889647261171</v>
      </c>
    </row>
    <row r="7" spans="1:14" x14ac:dyDescent="0.2">
      <c r="A7" s="2" t="s">
        <v>6</v>
      </c>
      <c r="B7" s="3">
        <v>77230</v>
      </c>
      <c r="C7" s="2">
        <v>26.8</v>
      </c>
      <c r="D7" s="4">
        <f t="shared" si="3"/>
        <v>27.795890806433391</v>
      </c>
      <c r="E7" s="2">
        <v>1</v>
      </c>
      <c r="F7" s="2" t="s">
        <v>65</v>
      </c>
      <c r="G7" s="4">
        <f t="shared" ref="G7:G15" si="4">H6</f>
        <v>26.829909005361159</v>
      </c>
      <c r="H7" s="4">
        <f t="shared" si="0"/>
        <v>27.795890806433391</v>
      </c>
      <c r="I7" s="2">
        <v>14.2</v>
      </c>
      <c r="J7" s="4">
        <f t="shared" si="2"/>
        <v>12.745067576713405</v>
      </c>
      <c r="K7" s="2">
        <v>1</v>
      </c>
      <c r="L7" s="2" t="s">
        <v>78</v>
      </c>
      <c r="M7" s="4">
        <f t="shared" ref="M7:M18" si="5">N6</f>
        <v>12.220889647261171</v>
      </c>
      <c r="N7" s="4">
        <f t="shared" si="1"/>
        <v>12.745067576713405</v>
      </c>
    </row>
    <row r="8" spans="1:14" x14ac:dyDescent="0.2">
      <c r="A8" s="2" t="s">
        <v>7</v>
      </c>
      <c r="B8" s="3">
        <v>45607</v>
      </c>
      <c r="C8" s="2">
        <v>29.6</v>
      </c>
      <c r="D8" s="4">
        <f t="shared" si="3"/>
        <v>28.761872607505623</v>
      </c>
      <c r="E8" s="2">
        <v>5</v>
      </c>
      <c r="F8" s="2" t="s">
        <v>66</v>
      </c>
      <c r="G8" s="4">
        <f t="shared" si="4"/>
        <v>27.795890806433391</v>
      </c>
      <c r="H8" s="4">
        <f t="shared" ref="H8:H15" si="6">G8+$C$54</f>
        <v>28.761872607505623</v>
      </c>
      <c r="I8" s="2">
        <v>13.8</v>
      </c>
      <c r="J8" s="4">
        <f t="shared" si="2"/>
        <v>13.269245506165639</v>
      </c>
      <c r="K8" s="2">
        <v>5</v>
      </c>
      <c r="L8" s="2" t="s">
        <v>79</v>
      </c>
      <c r="M8" s="4">
        <f t="shared" si="5"/>
        <v>12.745067576713405</v>
      </c>
      <c r="N8" s="4">
        <f t="shared" si="1"/>
        <v>13.269245506165639</v>
      </c>
    </row>
    <row r="9" spans="1:14" x14ac:dyDescent="0.2">
      <c r="A9" s="2" t="s">
        <v>8</v>
      </c>
      <c r="B9" s="3">
        <v>40877</v>
      </c>
      <c r="C9" s="2">
        <v>30.2</v>
      </c>
      <c r="D9" s="4">
        <f t="shared" si="3"/>
        <v>29.727854408577855</v>
      </c>
      <c r="E9" s="2">
        <v>4</v>
      </c>
      <c r="F9" s="2" t="s">
        <v>67</v>
      </c>
      <c r="G9" s="4">
        <f t="shared" si="4"/>
        <v>28.761872607505623</v>
      </c>
      <c r="H9" s="4">
        <f t="shared" si="6"/>
        <v>29.727854408577855</v>
      </c>
      <c r="I9" s="2">
        <v>15</v>
      </c>
      <c r="J9" s="4">
        <f t="shared" si="2"/>
        <v>13.793423435617873</v>
      </c>
      <c r="K9" s="2">
        <v>3</v>
      </c>
      <c r="L9" s="2" t="s">
        <v>80</v>
      </c>
      <c r="M9" s="4">
        <f t="shared" si="5"/>
        <v>13.269245506165639</v>
      </c>
      <c r="N9" s="4">
        <f t="shared" si="1"/>
        <v>13.793423435617873</v>
      </c>
    </row>
    <row r="10" spans="1:14" x14ac:dyDescent="0.2">
      <c r="A10" s="2" t="s">
        <v>9</v>
      </c>
      <c r="B10" s="3">
        <v>39265</v>
      </c>
      <c r="C10" s="2">
        <v>34.200000000000003</v>
      </c>
      <c r="D10" s="4">
        <f t="shared" si="3"/>
        <v>30.693836209650087</v>
      </c>
      <c r="E10" s="2">
        <v>10</v>
      </c>
      <c r="F10" s="2" t="s">
        <v>68</v>
      </c>
      <c r="G10" s="4">
        <f t="shared" si="4"/>
        <v>29.727854408577855</v>
      </c>
      <c r="H10" s="4">
        <f t="shared" si="6"/>
        <v>30.693836209650087</v>
      </c>
      <c r="I10" s="2">
        <v>18.2</v>
      </c>
      <c r="J10" s="4">
        <f t="shared" si="2"/>
        <v>14.317601365070107</v>
      </c>
      <c r="K10" s="2">
        <v>6</v>
      </c>
      <c r="L10" s="2" t="s">
        <v>81</v>
      </c>
      <c r="M10" s="4">
        <f t="shared" si="5"/>
        <v>13.793423435617873</v>
      </c>
      <c r="N10" s="4">
        <f t="shared" si="1"/>
        <v>14.317601365070107</v>
      </c>
    </row>
    <row r="11" spans="1:14" x14ac:dyDescent="0.2">
      <c r="A11" s="2" t="s">
        <v>10</v>
      </c>
      <c r="B11" s="3">
        <v>37536</v>
      </c>
      <c r="C11" s="2">
        <v>29.2</v>
      </c>
      <c r="D11" s="4">
        <f t="shared" si="3"/>
        <v>31.659818010722319</v>
      </c>
      <c r="E11" s="2">
        <v>1</v>
      </c>
      <c r="F11" s="2" t="s">
        <v>69</v>
      </c>
      <c r="G11" s="4">
        <f t="shared" si="4"/>
        <v>30.693836209650087</v>
      </c>
      <c r="H11" s="4">
        <f t="shared" si="6"/>
        <v>31.659818010722319</v>
      </c>
      <c r="I11" s="2">
        <v>15.6</v>
      </c>
      <c r="J11" s="4">
        <f t="shared" si="2"/>
        <v>14.841779294522341</v>
      </c>
      <c r="K11" s="2">
        <v>4</v>
      </c>
      <c r="L11" s="2" t="s">
        <v>82</v>
      </c>
      <c r="M11" s="4">
        <f t="shared" si="5"/>
        <v>14.317601365070107</v>
      </c>
      <c r="N11" s="4">
        <f t="shared" si="1"/>
        <v>14.841779294522341</v>
      </c>
    </row>
    <row r="12" spans="1:14" x14ac:dyDescent="0.2">
      <c r="A12" s="2" t="s">
        <v>11</v>
      </c>
      <c r="B12" s="3">
        <v>37244</v>
      </c>
      <c r="C12" s="2">
        <v>24.8</v>
      </c>
      <c r="D12" s="4">
        <f t="shared" si="3"/>
        <v>32.62579981179455</v>
      </c>
      <c r="E12" s="2">
        <v>0</v>
      </c>
      <c r="F12" s="2" t="s">
        <v>70</v>
      </c>
      <c r="G12" s="4">
        <f t="shared" si="4"/>
        <v>31.659818010722319</v>
      </c>
      <c r="H12" s="4">
        <f t="shared" si="6"/>
        <v>32.62579981179455</v>
      </c>
      <c r="I12" s="2">
        <v>13.6</v>
      </c>
      <c r="J12" s="4">
        <f t="shared" si="2"/>
        <v>15.365957223974576</v>
      </c>
      <c r="K12" s="2">
        <v>6</v>
      </c>
      <c r="L12" s="2" t="s">
        <v>83</v>
      </c>
      <c r="M12" s="4">
        <f t="shared" si="5"/>
        <v>14.841779294522341</v>
      </c>
      <c r="N12" s="4">
        <f t="shared" si="1"/>
        <v>15.365957223974576</v>
      </c>
    </row>
    <row r="13" spans="1:14" x14ac:dyDescent="0.2">
      <c r="A13" s="2" t="s">
        <v>12</v>
      </c>
      <c r="B13" s="3">
        <v>27038</v>
      </c>
      <c r="C13" s="2">
        <v>22.6</v>
      </c>
      <c r="D13" s="4">
        <f t="shared" si="3"/>
        <v>33.591781612866782</v>
      </c>
      <c r="E13" s="2">
        <v>0</v>
      </c>
      <c r="F13" s="2" t="s">
        <v>71</v>
      </c>
      <c r="G13" s="4">
        <f t="shared" si="4"/>
        <v>32.62579981179455</v>
      </c>
      <c r="H13" s="4">
        <f t="shared" si="6"/>
        <v>33.591781612866782</v>
      </c>
      <c r="I13" s="2">
        <v>12.4</v>
      </c>
      <c r="J13" s="4">
        <f t="shared" si="2"/>
        <v>15.89013515342681</v>
      </c>
      <c r="K13" s="2">
        <v>5</v>
      </c>
      <c r="L13" s="2" t="s">
        <v>84</v>
      </c>
      <c r="M13" s="4">
        <f t="shared" si="5"/>
        <v>15.365957223974576</v>
      </c>
      <c r="N13" s="4">
        <f t="shared" si="1"/>
        <v>15.89013515342681</v>
      </c>
    </row>
    <row r="14" spans="1:14" x14ac:dyDescent="0.2">
      <c r="A14" s="2" t="s">
        <v>13</v>
      </c>
      <c r="B14" s="3">
        <v>26140</v>
      </c>
      <c r="C14" s="2">
        <v>24</v>
      </c>
      <c r="D14" s="4">
        <f t="shared" si="3"/>
        <v>34.557763413939014</v>
      </c>
      <c r="E14" s="2">
        <v>2</v>
      </c>
      <c r="F14" s="2" t="s">
        <v>72</v>
      </c>
      <c r="G14" s="4">
        <f t="shared" si="4"/>
        <v>33.591781612866782</v>
      </c>
      <c r="H14" s="4">
        <f t="shared" si="6"/>
        <v>34.557763413939014</v>
      </c>
      <c r="I14" s="2">
        <v>13</v>
      </c>
      <c r="J14" s="4">
        <f t="shared" si="2"/>
        <v>16.414313082879044</v>
      </c>
      <c r="K14" s="2">
        <v>4</v>
      </c>
      <c r="L14" s="2" t="s">
        <v>85</v>
      </c>
      <c r="M14" s="4">
        <f t="shared" si="5"/>
        <v>15.89013515342681</v>
      </c>
      <c r="N14" s="4">
        <f t="shared" si="1"/>
        <v>16.414313082879044</v>
      </c>
    </row>
    <row r="15" spans="1:14" x14ac:dyDescent="0.2">
      <c r="A15" s="2" t="s">
        <v>14</v>
      </c>
      <c r="B15" s="3">
        <v>22952</v>
      </c>
      <c r="C15" s="2">
        <v>35.200000000000003</v>
      </c>
      <c r="D15" s="4">
        <f t="shared" si="3"/>
        <v>35.523745215011246</v>
      </c>
      <c r="E15" s="2">
        <v>1</v>
      </c>
      <c r="F15" s="2" t="s">
        <v>60</v>
      </c>
      <c r="G15" s="4">
        <f t="shared" si="4"/>
        <v>34.557763413939014</v>
      </c>
      <c r="H15" s="4">
        <f t="shared" si="6"/>
        <v>35.523745215011246</v>
      </c>
      <c r="I15" s="2">
        <v>17.2</v>
      </c>
      <c r="J15" s="4">
        <f t="shared" si="2"/>
        <v>16.938491012331276</v>
      </c>
      <c r="K15" s="2">
        <v>3</v>
      </c>
      <c r="L15" s="2" t="s">
        <v>86</v>
      </c>
      <c r="M15" s="4">
        <f t="shared" si="5"/>
        <v>16.414313082879044</v>
      </c>
      <c r="N15" s="4">
        <f t="shared" si="1"/>
        <v>16.938491012331276</v>
      </c>
    </row>
    <row r="16" spans="1:14" x14ac:dyDescent="0.2">
      <c r="A16" s="2" t="s">
        <v>15</v>
      </c>
      <c r="B16" s="3">
        <v>22623</v>
      </c>
      <c r="C16" s="2">
        <v>28.4</v>
      </c>
      <c r="E16" s="2">
        <v>0</v>
      </c>
      <c r="G16" s="4"/>
      <c r="H16" s="4"/>
      <c r="I16" s="2">
        <v>15.4</v>
      </c>
      <c r="J16" s="4">
        <f t="shared" si="2"/>
        <v>17.462668941783509</v>
      </c>
      <c r="K16" s="2">
        <v>1</v>
      </c>
      <c r="L16" s="2" t="s">
        <v>87</v>
      </c>
      <c r="M16" s="4">
        <f t="shared" si="5"/>
        <v>16.938491012331276</v>
      </c>
      <c r="N16" s="4">
        <f t="shared" si="1"/>
        <v>17.462668941783509</v>
      </c>
    </row>
    <row r="17" spans="1:14" x14ac:dyDescent="0.2">
      <c r="A17" s="2" t="s">
        <v>16</v>
      </c>
      <c r="B17" s="3">
        <v>22374</v>
      </c>
      <c r="C17" s="2">
        <v>30.2</v>
      </c>
      <c r="G17" s="4"/>
      <c r="H17" s="4"/>
      <c r="I17" s="2">
        <v>16.2</v>
      </c>
      <c r="J17" s="4">
        <f t="shared" si="2"/>
        <v>17.986846871235741</v>
      </c>
      <c r="K17" s="2">
        <v>0</v>
      </c>
      <c r="L17" s="2" t="s">
        <v>88</v>
      </c>
      <c r="M17" s="4">
        <f t="shared" si="5"/>
        <v>17.462668941783509</v>
      </c>
      <c r="N17" s="4">
        <f t="shared" si="1"/>
        <v>17.986846871235741</v>
      </c>
    </row>
    <row r="18" spans="1:14" x14ac:dyDescent="0.2">
      <c r="A18" s="2" t="s">
        <v>17</v>
      </c>
      <c r="B18" s="3">
        <v>21376</v>
      </c>
      <c r="C18" s="2">
        <v>24</v>
      </c>
      <c r="G18" s="4"/>
      <c r="H18" s="4"/>
      <c r="I18" s="2">
        <v>13.2</v>
      </c>
      <c r="J18" s="4">
        <f t="shared" si="2"/>
        <v>18.511024800687974</v>
      </c>
      <c r="K18" s="2">
        <v>1</v>
      </c>
      <c r="L18" s="2" t="s">
        <v>89</v>
      </c>
      <c r="M18" s="4">
        <f t="shared" si="5"/>
        <v>17.986846871235741</v>
      </c>
      <c r="N18" s="4">
        <f t="shared" si="1"/>
        <v>18.511024800687974</v>
      </c>
    </row>
    <row r="19" spans="1:14" x14ac:dyDescent="0.2">
      <c r="A19" s="2" t="s">
        <v>18</v>
      </c>
      <c r="B19" s="3">
        <v>20069</v>
      </c>
      <c r="C19" s="2">
        <v>29.2</v>
      </c>
      <c r="I19" s="2">
        <v>13.6</v>
      </c>
      <c r="K19" s="2">
        <v>0</v>
      </c>
      <c r="M19" s="4"/>
      <c r="N19" s="4"/>
    </row>
    <row r="20" spans="1:14" x14ac:dyDescent="0.2">
      <c r="A20" s="2" t="s">
        <v>19</v>
      </c>
      <c r="B20" s="3">
        <v>16719</v>
      </c>
      <c r="C20" s="2">
        <v>28.6</v>
      </c>
      <c r="I20" s="2">
        <v>13</v>
      </c>
    </row>
    <row r="21" spans="1:14" x14ac:dyDescent="0.2">
      <c r="A21" s="2" t="s">
        <v>20</v>
      </c>
      <c r="B21" s="3">
        <v>16267</v>
      </c>
      <c r="C21" s="2">
        <v>28.4</v>
      </c>
      <c r="I21" s="2">
        <v>12.8</v>
      </c>
    </row>
    <row r="22" spans="1:14" x14ac:dyDescent="0.2">
      <c r="A22" s="2" t="s">
        <v>21</v>
      </c>
      <c r="B22" s="3">
        <v>15464</v>
      </c>
      <c r="C22" s="2">
        <v>30.6</v>
      </c>
      <c r="I22" s="2">
        <v>15.2</v>
      </c>
    </row>
    <row r="23" spans="1:14" x14ac:dyDescent="0.2">
      <c r="A23" s="2" t="s">
        <v>22</v>
      </c>
      <c r="B23" s="3">
        <v>13242</v>
      </c>
      <c r="C23" s="2">
        <v>24.2</v>
      </c>
      <c r="I23" s="2">
        <v>13.6</v>
      </c>
    </row>
    <row r="24" spans="1:14" x14ac:dyDescent="0.2">
      <c r="A24" s="2" t="s">
        <v>23</v>
      </c>
      <c r="B24" s="3">
        <v>12786</v>
      </c>
      <c r="C24" s="2">
        <v>27.8</v>
      </c>
      <c r="I24" s="2">
        <v>15.2</v>
      </c>
    </row>
    <row r="25" spans="1:14" x14ac:dyDescent="0.2">
      <c r="A25" s="2" t="s">
        <v>24</v>
      </c>
      <c r="B25" s="3">
        <v>12765</v>
      </c>
      <c r="C25" s="2">
        <v>26.2</v>
      </c>
      <c r="I25" s="2">
        <v>15.8</v>
      </c>
    </row>
    <row r="26" spans="1:14" x14ac:dyDescent="0.2">
      <c r="A26" s="2" t="s">
        <v>25</v>
      </c>
      <c r="B26" s="3">
        <v>11526</v>
      </c>
      <c r="C26" s="2">
        <v>30.4</v>
      </c>
      <c r="I26" s="2">
        <v>16.2</v>
      </c>
    </row>
    <row r="27" spans="1:14" x14ac:dyDescent="0.2">
      <c r="A27" s="2" t="s">
        <v>27</v>
      </c>
      <c r="B27" s="3">
        <v>10972</v>
      </c>
      <c r="C27" s="2">
        <v>31.2</v>
      </c>
      <c r="I27" s="2">
        <v>16.399999999999999</v>
      </c>
    </row>
    <row r="28" spans="1:14" x14ac:dyDescent="0.2">
      <c r="A28" s="2" t="s">
        <v>26</v>
      </c>
      <c r="B28" s="3">
        <v>10198</v>
      </c>
      <c r="C28" s="2">
        <v>28.4</v>
      </c>
      <c r="I28" s="2">
        <v>15</v>
      </c>
    </row>
    <row r="29" spans="1:14" x14ac:dyDescent="0.2">
      <c r="A29" s="2" t="s">
        <v>28</v>
      </c>
      <c r="B29" s="3">
        <v>10170</v>
      </c>
      <c r="C29" s="2">
        <v>26.6</v>
      </c>
      <c r="I29" s="2">
        <v>14.4</v>
      </c>
    </row>
    <row r="30" spans="1:14" x14ac:dyDescent="0.2">
      <c r="A30" s="2" t="s">
        <v>29</v>
      </c>
      <c r="B30" s="3">
        <v>9862</v>
      </c>
      <c r="C30" s="2">
        <v>24.6</v>
      </c>
      <c r="I30" s="2">
        <v>13.2</v>
      </c>
    </row>
    <row r="31" spans="1:14" x14ac:dyDescent="0.2">
      <c r="A31" s="2" t="s">
        <v>30</v>
      </c>
      <c r="B31" s="3">
        <v>9285</v>
      </c>
      <c r="C31" s="2">
        <v>29.8</v>
      </c>
      <c r="I31" s="2">
        <v>14.4</v>
      </c>
    </row>
    <row r="32" spans="1:14" x14ac:dyDescent="0.2">
      <c r="A32" s="2" t="s">
        <v>31</v>
      </c>
      <c r="B32" s="3">
        <v>8761</v>
      </c>
      <c r="C32" s="2">
        <v>26.8</v>
      </c>
      <c r="I32" s="2">
        <v>14</v>
      </c>
    </row>
    <row r="33" spans="1:14" x14ac:dyDescent="0.2">
      <c r="A33" s="2" t="s">
        <v>32</v>
      </c>
      <c r="B33" s="3">
        <v>7936</v>
      </c>
      <c r="C33" s="2">
        <v>30.4</v>
      </c>
      <c r="I33" s="2">
        <v>15.2</v>
      </c>
    </row>
    <row r="34" spans="1:14" x14ac:dyDescent="0.2">
      <c r="A34" s="2" t="s">
        <v>33</v>
      </c>
      <c r="B34" s="3">
        <v>7817</v>
      </c>
      <c r="C34" s="2">
        <v>23.6</v>
      </c>
      <c r="I34" s="2">
        <v>9.6</v>
      </c>
    </row>
    <row r="35" spans="1:14" x14ac:dyDescent="0.2">
      <c r="A35" s="2" t="s">
        <v>34</v>
      </c>
      <c r="B35" s="3">
        <v>7028</v>
      </c>
      <c r="C35" s="2">
        <v>30.4</v>
      </c>
      <c r="I35" s="2">
        <v>16.8</v>
      </c>
    </row>
    <row r="36" spans="1:14" x14ac:dyDescent="0.2">
      <c r="A36" s="2" t="s">
        <v>35</v>
      </c>
      <c r="B36" s="3">
        <v>6963</v>
      </c>
      <c r="C36" s="2">
        <v>22.4</v>
      </c>
      <c r="I36" s="2">
        <v>11.8</v>
      </c>
    </row>
    <row r="37" spans="1:14" x14ac:dyDescent="0.2">
      <c r="A37" s="2" t="s">
        <v>36</v>
      </c>
      <c r="B37" s="3">
        <v>5985</v>
      </c>
      <c r="C37" s="2">
        <v>24.8</v>
      </c>
      <c r="I37" s="2">
        <v>14</v>
      </c>
    </row>
    <row r="38" spans="1:14" x14ac:dyDescent="0.2">
      <c r="A38" s="2" t="s">
        <v>37</v>
      </c>
      <c r="B38" s="3">
        <v>5208</v>
      </c>
      <c r="C38" s="2">
        <v>23.4</v>
      </c>
      <c r="I38" s="2">
        <v>13.8</v>
      </c>
    </row>
    <row r="39" spans="1:14" x14ac:dyDescent="0.2">
      <c r="A39" s="2" t="s">
        <v>38</v>
      </c>
      <c r="B39" s="3">
        <v>4368</v>
      </c>
      <c r="C39" s="2">
        <v>26.8</v>
      </c>
      <c r="I39" s="2">
        <v>15.6</v>
      </c>
    </row>
    <row r="40" spans="1:14" x14ac:dyDescent="0.2">
      <c r="A40" s="2" t="s">
        <v>39</v>
      </c>
      <c r="B40" s="3">
        <v>4286</v>
      </c>
      <c r="C40" s="2">
        <v>25.4</v>
      </c>
      <c r="I40" s="2">
        <v>14.8</v>
      </c>
    </row>
    <row r="41" spans="1:14" x14ac:dyDescent="0.2">
      <c r="A41" s="2" t="s">
        <v>40</v>
      </c>
      <c r="B41" s="3">
        <v>3976</v>
      </c>
      <c r="C41" s="2">
        <v>26.8</v>
      </c>
      <c r="I41" s="2">
        <v>15.2</v>
      </c>
    </row>
    <row r="42" spans="1:14" x14ac:dyDescent="0.2">
      <c r="A42" s="2" t="s">
        <v>41</v>
      </c>
      <c r="B42" s="3">
        <v>3821</v>
      </c>
      <c r="C42" s="2">
        <v>30.2</v>
      </c>
      <c r="I42" s="2">
        <v>15.4</v>
      </c>
    </row>
    <row r="43" spans="1:14" x14ac:dyDescent="0.2">
      <c r="A43" s="2" t="s">
        <v>42</v>
      </c>
      <c r="B43" s="3">
        <v>2891</v>
      </c>
      <c r="C43" s="2">
        <v>22.4</v>
      </c>
      <c r="I43" s="2">
        <v>11.6</v>
      </c>
    </row>
    <row r="44" spans="1:14" x14ac:dyDescent="0.2">
      <c r="A44" s="2" t="s">
        <v>43</v>
      </c>
      <c r="B44" s="3">
        <v>1117</v>
      </c>
      <c r="C44" s="2">
        <v>26</v>
      </c>
      <c r="I44" s="2">
        <v>14</v>
      </c>
    </row>
    <row r="45" spans="1:14" x14ac:dyDescent="0.2">
      <c r="A45" s="2" t="s">
        <v>44</v>
      </c>
      <c r="B45" s="2">
        <v>982</v>
      </c>
      <c r="C45" s="2">
        <v>22</v>
      </c>
      <c r="I45" s="2">
        <v>11.4</v>
      </c>
    </row>
    <row r="47" spans="1:14" x14ac:dyDescent="0.2">
      <c r="A47" s="2" t="s">
        <v>54</v>
      </c>
      <c r="B47" s="2">
        <f>COUNT(B2:B45)</f>
        <v>44</v>
      </c>
      <c r="C47" s="2">
        <f>COUNT(C2:C45)</f>
        <v>44</v>
      </c>
      <c r="I47" s="2">
        <f>COUNT(I2:I45)</f>
        <v>44</v>
      </c>
    </row>
    <row r="48" spans="1:14" x14ac:dyDescent="0.2">
      <c r="A48" s="2" t="s">
        <v>48</v>
      </c>
      <c r="B48" s="4">
        <f>AVERAGE(B$2:B$45)</f>
        <v>35626.840909090912</v>
      </c>
      <c r="C48" s="4">
        <f>AVERAGE(C$2:C$45)</f>
        <v>27.663636363636364</v>
      </c>
      <c r="D48" s="4"/>
      <c r="E48" s="4"/>
      <c r="F48" s="4"/>
      <c r="G48" s="4"/>
      <c r="H48" s="4" t="s">
        <v>90</v>
      </c>
      <c r="I48" s="4">
        <f>AVERAGE(I$2:I$45)</f>
        <v>14.459090909090905</v>
      </c>
      <c r="J48" s="4"/>
      <c r="K48" s="4"/>
      <c r="L48" s="4"/>
      <c r="M48" s="4"/>
      <c r="N48" s="4"/>
    </row>
    <row r="49" spans="1:14" x14ac:dyDescent="0.2">
      <c r="A49" s="2" t="s">
        <v>49</v>
      </c>
      <c r="B49" s="4">
        <f>MEDIAN(B$2:B$45)</f>
        <v>13014</v>
      </c>
      <c r="C49" s="4">
        <f>MEDIAN(C$2:C$45)</f>
        <v>28.1</v>
      </c>
      <c r="D49" s="4"/>
      <c r="E49" s="4"/>
      <c r="F49" s="4"/>
      <c r="G49" s="4"/>
      <c r="H49" s="4" t="s">
        <v>91</v>
      </c>
      <c r="I49" s="4">
        <f>MEDIAN(I$2:I$45)</f>
        <v>14.600000000000001</v>
      </c>
      <c r="J49" s="4"/>
      <c r="K49" s="4"/>
      <c r="L49" s="4"/>
      <c r="M49" s="4"/>
      <c r="N49" s="4"/>
    </row>
    <row r="50" spans="1:14" x14ac:dyDescent="0.2">
      <c r="A50" s="2" t="s">
        <v>50</v>
      </c>
      <c r="B50" s="4" t="e">
        <f>_xlfn.MODE.SNGL(B2:B45)</f>
        <v>#N/A</v>
      </c>
      <c r="C50" s="4">
        <f>_xlfn.MODE.SNGL(C2:C45)</f>
        <v>30.2</v>
      </c>
      <c r="D50" s="4"/>
      <c r="E50" s="4"/>
      <c r="F50" s="4"/>
      <c r="G50" s="4"/>
      <c r="H50" s="4" t="s">
        <v>92</v>
      </c>
      <c r="I50" s="4">
        <f>_xlfn.MODE.SNGL(I2:I45)</f>
        <v>15.2</v>
      </c>
      <c r="J50" s="4"/>
      <c r="K50" s="4"/>
      <c r="L50" s="4"/>
      <c r="M50" s="4"/>
      <c r="N50" s="4"/>
    </row>
    <row r="51" spans="1:14" x14ac:dyDescent="0.2">
      <c r="A51" s="2" t="s">
        <v>51</v>
      </c>
      <c r="B51" s="4">
        <f>_xlfn.STDEV.S(B$2:B$45)</f>
        <v>66636.391174354139</v>
      </c>
      <c r="C51" s="4">
        <f>_xlfn.STDEV.S(C$2:C$45)</f>
        <v>3.2692429184816536</v>
      </c>
      <c r="D51" s="4"/>
      <c r="E51" s="4"/>
      <c r="F51" s="4"/>
      <c r="G51" s="4"/>
      <c r="H51" s="4" t="s">
        <v>93</v>
      </c>
      <c r="I51" s="4">
        <f>_xlfn.STDEV.S(I$2:I$45)</f>
        <v>1.7740137360599688</v>
      </c>
      <c r="J51" s="4"/>
      <c r="K51" s="4"/>
      <c r="L51" s="4"/>
      <c r="M51" s="4"/>
      <c r="N51" s="4"/>
    </row>
    <row r="52" spans="1:14" x14ac:dyDescent="0.2">
      <c r="A52" s="2" t="s">
        <v>46</v>
      </c>
      <c r="B52" s="4">
        <f>MIN(B$2:B$45)</f>
        <v>982</v>
      </c>
      <c r="C52" s="4">
        <f>MIN(C$2:C$45)</f>
        <v>22</v>
      </c>
      <c r="D52" s="4"/>
      <c r="E52" s="4"/>
      <c r="F52" s="4"/>
      <c r="G52" s="4"/>
      <c r="H52" s="4" t="s">
        <v>46</v>
      </c>
      <c r="I52" s="4">
        <f>MIN(I$2:I$45)</f>
        <v>9.6</v>
      </c>
      <c r="J52" s="4"/>
      <c r="K52" s="4"/>
      <c r="L52" s="4"/>
      <c r="M52" s="4"/>
      <c r="N52" s="4"/>
    </row>
    <row r="53" spans="1:14" x14ac:dyDescent="0.2">
      <c r="A53" s="2" t="s">
        <v>47</v>
      </c>
      <c r="B53" s="4">
        <f>MAX(B$2:B$45)</f>
        <v>392365</v>
      </c>
      <c r="C53" s="4">
        <f>MAX(C$2:C$45)</f>
        <v>35.200000000000003</v>
      </c>
      <c r="D53" s="4"/>
      <c r="E53" s="4"/>
      <c r="F53" s="4"/>
      <c r="G53" s="4"/>
      <c r="H53" s="4" t="s">
        <v>47</v>
      </c>
      <c r="I53" s="4">
        <f>MAX(I$2:I$45)</f>
        <v>18.2</v>
      </c>
      <c r="J53" s="4"/>
      <c r="K53" s="4"/>
      <c r="L53" s="4"/>
      <c r="M53" s="4"/>
      <c r="N53" s="4"/>
    </row>
    <row r="54" spans="1:14" x14ac:dyDescent="0.2">
      <c r="A54" s="2" t="s">
        <v>53</v>
      </c>
      <c r="B54" s="2">
        <f>_xlfn.CONFIDENCE.NORM(0.05,B51,B47)</f>
        <v>19689.433538163594</v>
      </c>
      <c r="C54" s="2">
        <f>_xlfn.CONFIDENCE.NORM(0.05,C51,C47)</f>
        <v>0.96598180107223341</v>
      </c>
      <c r="H54" s="2" t="s">
        <v>94</v>
      </c>
      <c r="I54" s="2">
        <f>_xlfn.CONFIDENCE.NORM(0.05,I51,I47)</f>
        <v>0.52417792945223352</v>
      </c>
    </row>
  </sheetData>
  <mergeCells count="2">
    <mergeCell ref="G1:H1"/>
    <mergeCell ref="M1:N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2016-11-15T00:57:45Z</dcterms:created>
  <dcterms:modified xsi:type="dcterms:W3CDTF">2016-11-15T06:34:45Z</dcterms:modified>
</cp:coreProperties>
</file>