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mc:AlternateContent xmlns:mc="http://schemas.openxmlformats.org/markup-compatibility/2006">
    <mc:Choice Requires="x15">
      <x15ac:absPath xmlns:x15ac="http://schemas.microsoft.com/office/spreadsheetml/2010/11/ac" url="C:\Users\Donnakay\Desktop\"/>
    </mc:Choice>
  </mc:AlternateContent>
  <bookViews>
    <workbookView xWindow="0" yWindow="0" windowWidth="20490" windowHeight="7230" firstSheet="1" activeTab="2"/>
  </bookViews>
  <sheets>
    <sheet name="1 Title Page" sheetId="8" r:id="rId1"/>
    <sheet name="2 Real Estate - Original Data" sheetId="2" r:id="rId2"/>
    <sheet name="3 Listing Price Graphs" sheetId="5" r:id="rId3"/>
    <sheet name="4 Bedroom Graph" sheetId="7" r:id="rId4"/>
    <sheet name="5 Data Analysis - Mathematics" sheetId="1" r:id="rId5"/>
    <sheet name="6 Chebyshev's Theorem" sheetId="9" r:id="rId6"/>
  </sheets>
  <calcPr calcId="162913" concurrentCalc="0"/>
  <pivotCaches>
    <pivotCache cacheId="0" r:id="rId7"/>
  </pivotCaches>
</workbook>
</file>

<file path=xl/calcChain.xml><?xml version="1.0" encoding="utf-8"?>
<calcChain xmlns="http://schemas.openxmlformats.org/spreadsheetml/2006/main">
  <c r="N3" i="1" l="1"/>
  <c r="O3" i="1"/>
  <c r="N4" i="1"/>
  <c r="O4" i="1"/>
  <c r="N5" i="1"/>
  <c r="O5" i="1"/>
  <c r="N6" i="1"/>
  <c r="O6" i="1"/>
  <c r="N7" i="1"/>
  <c r="O7" i="1"/>
  <c r="N8" i="1"/>
  <c r="O8" i="1"/>
  <c r="N9" i="1"/>
  <c r="O9" i="1"/>
  <c r="N10" i="1"/>
  <c r="O10" i="1"/>
  <c r="N11" i="1"/>
  <c r="O11" i="1"/>
  <c r="N12" i="1"/>
  <c r="O12" i="1"/>
  <c r="N13" i="1"/>
  <c r="O13" i="1"/>
  <c r="N14" i="1"/>
  <c r="O14" i="1"/>
  <c r="N15" i="1"/>
  <c r="O15" i="1"/>
  <c r="N16" i="1"/>
  <c r="O16" i="1"/>
  <c r="N17" i="1"/>
  <c r="O17" i="1"/>
  <c r="N18" i="1"/>
  <c r="O18" i="1"/>
  <c r="N19" i="1"/>
  <c r="O19" i="1"/>
  <c r="N20" i="1"/>
  <c r="O20" i="1"/>
  <c r="N21" i="1"/>
  <c r="O21" i="1"/>
  <c r="N22" i="1"/>
  <c r="O22" i="1"/>
  <c r="N23" i="1"/>
  <c r="O23" i="1"/>
  <c r="N24" i="1"/>
  <c r="O24" i="1"/>
  <c r="N25" i="1"/>
  <c r="O25" i="1"/>
  <c r="N26" i="1"/>
  <c r="O26" i="1"/>
  <c r="N27" i="1"/>
  <c r="O27" i="1"/>
  <c r="N28" i="1"/>
  <c r="O28" i="1"/>
  <c r="N29" i="1"/>
  <c r="O29" i="1"/>
  <c r="N30" i="1"/>
  <c r="O30" i="1"/>
  <c r="N31" i="1"/>
  <c r="O31" i="1"/>
  <c r="N32" i="1"/>
  <c r="O32" i="1"/>
  <c r="N33" i="1"/>
  <c r="O33" i="1"/>
  <c r="N34" i="1"/>
  <c r="O34" i="1"/>
  <c r="N35" i="1"/>
  <c r="O35" i="1"/>
  <c r="N36" i="1"/>
  <c r="O36" i="1"/>
  <c r="N37" i="1"/>
  <c r="O37" i="1"/>
  <c r="N38" i="1"/>
  <c r="O38" i="1"/>
  <c r="N39" i="1"/>
  <c r="O39" i="1"/>
  <c r="N40" i="1"/>
  <c r="O40" i="1"/>
  <c r="N41" i="1"/>
  <c r="O41" i="1"/>
  <c r="N42" i="1"/>
  <c r="O42" i="1"/>
  <c r="N43" i="1"/>
  <c r="O43" i="1"/>
  <c r="N44" i="1"/>
  <c r="O44" i="1"/>
  <c r="N45" i="1"/>
  <c r="O45" i="1"/>
  <c r="N46" i="1"/>
  <c r="O46" i="1"/>
  <c r="N47" i="1"/>
  <c r="O47" i="1"/>
  <c r="N48" i="1"/>
  <c r="O48" i="1"/>
  <c r="N49" i="1"/>
  <c r="O49" i="1"/>
  <c r="N50" i="1"/>
  <c r="O50" i="1"/>
  <c r="N51" i="1"/>
  <c r="O51" i="1"/>
  <c r="N52" i="1"/>
  <c r="O52" i="1"/>
  <c r="N53" i="1"/>
  <c r="O53" i="1"/>
  <c r="N54" i="1"/>
  <c r="O54" i="1"/>
  <c r="N55" i="1"/>
  <c r="O55" i="1"/>
  <c r="N56" i="1"/>
  <c r="O56" i="1"/>
  <c r="N57" i="1"/>
  <c r="O57" i="1"/>
  <c r="N58" i="1"/>
  <c r="O58" i="1"/>
  <c r="N59" i="1"/>
  <c r="O59" i="1"/>
  <c r="N60" i="1"/>
  <c r="O60" i="1"/>
  <c r="N61" i="1"/>
  <c r="O61" i="1"/>
  <c r="N62" i="1"/>
  <c r="O62" i="1"/>
  <c r="N63" i="1"/>
  <c r="O63" i="1"/>
  <c r="N64" i="1"/>
  <c r="O64" i="1"/>
  <c r="N65" i="1"/>
  <c r="O65" i="1"/>
  <c r="N66" i="1"/>
  <c r="O66" i="1"/>
  <c r="N67" i="1"/>
  <c r="O67" i="1"/>
  <c r="N68" i="1"/>
  <c r="O68" i="1"/>
  <c r="N69" i="1"/>
  <c r="O69" i="1"/>
  <c r="N70" i="1"/>
  <c r="O70" i="1"/>
  <c r="N71" i="1"/>
  <c r="O71" i="1"/>
  <c r="N72" i="1"/>
  <c r="O72" i="1"/>
  <c r="N73" i="1"/>
  <c r="O73" i="1"/>
  <c r="N74" i="1"/>
  <c r="O74" i="1"/>
  <c r="N75" i="1"/>
  <c r="O75" i="1"/>
  <c r="N76" i="1"/>
  <c r="O76" i="1"/>
  <c r="N77" i="1"/>
  <c r="O77" i="1"/>
  <c r="N78" i="1"/>
  <c r="O78" i="1"/>
  <c r="N79" i="1"/>
  <c r="O79" i="1"/>
  <c r="N80" i="1"/>
  <c r="O80" i="1"/>
  <c r="N81" i="1"/>
  <c r="O81" i="1"/>
  <c r="N82" i="1"/>
  <c r="O82" i="1"/>
  <c r="N83" i="1"/>
  <c r="O83" i="1"/>
  <c r="N84" i="1"/>
  <c r="O84" i="1"/>
  <c r="N85" i="1"/>
  <c r="O85" i="1"/>
  <c r="N86" i="1"/>
  <c r="O86" i="1"/>
  <c r="N87" i="1"/>
  <c r="O87" i="1"/>
  <c r="N88" i="1"/>
  <c r="O88" i="1"/>
  <c r="N89" i="1"/>
  <c r="O89" i="1"/>
  <c r="N90" i="1"/>
  <c r="O90" i="1"/>
  <c r="N91" i="1"/>
  <c r="O91" i="1"/>
  <c r="N92" i="1"/>
  <c r="O92" i="1"/>
  <c r="N93" i="1"/>
  <c r="O93" i="1"/>
  <c r="N94" i="1"/>
  <c r="O94" i="1"/>
  <c r="N95" i="1"/>
  <c r="O95" i="1"/>
  <c r="N96" i="1"/>
  <c r="O96" i="1"/>
  <c r="N97" i="1"/>
  <c r="O97" i="1"/>
  <c r="N98" i="1"/>
  <c r="O98" i="1"/>
  <c r="N99" i="1"/>
  <c r="O99" i="1"/>
  <c r="N100" i="1"/>
  <c r="O100" i="1"/>
  <c r="N101" i="1"/>
  <c r="O101" i="1"/>
  <c r="N102" i="1"/>
  <c r="O102" i="1"/>
  <c r="O104" i="1"/>
  <c r="O105" i="1"/>
  <c r="F3" i="1"/>
  <c r="G3" i="1"/>
  <c r="F4" i="1"/>
  <c r="G4" i="1"/>
  <c r="F5" i="1"/>
  <c r="G5" i="1"/>
  <c r="F6" i="1"/>
  <c r="G6" i="1"/>
  <c r="F7" i="1"/>
  <c r="G7" i="1"/>
  <c r="F8" i="1"/>
  <c r="G8" i="1"/>
  <c r="F9" i="1"/>
  <c r="G9" i="1"/>
  <c r="F10" i="1"/>
  <c r="G10" i="1"/>
  <c r="F11" i="1"/>
  <c r="G11" i="1"/>
  <c r="F12" i="1"/>
  <c r="G12" i="1"/>
  <c r="F13" i="1"/>
  <c r="G13" i="1"/>
  <c r="F14" i="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39" i="1"/>
  <c r="G39" i="1"/>
  <c r="F40" i="1"/>
  <c r="G40" i="1"/>
  <c r="F41" i="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F56" i="1"/>
  <c r="G56" i="1"/>
  <c r="F57" i="1"/>
  <c r="G57" i="1"/>
  <c r="F58" i="1"/>
  <c r="G58" i="1"/>
  <c r="F59" i="1"/>
  <c r="G59" i="1"/>
  <c r="F60" i="1"/>
  <c r="G60" i="1"/>
  <c r="F61" i="1"/>
  <c r="G61" i="1"/>
  <c r="F62" i="1"/>
  <c r="G62" i="1"/>
  <c r="F63" i="1"/>
  <c r="G63" i="1"/>
  <c r="F64" i="1"/>
  <c r="G64" i="1"/>
  <c r="F65" i="1"/>
  <c r="G65" i="1"/>
  <c r="F66" i="1"/>
  <c r="G66" i="1"/>
  <c r="F67" i="1"/>
  <c r="G67" i="1"/>
  <c r="F68" i="1"/>
  <c r="G68" i="1"/>
  <c r="F69" i="1"/>
  <c r="G69" i="1"/>
  <c r="F70" i="1"/>
  <c r="G70" i="1"/>
  <c r="F71" i="1"/>
  <c r="G71" i="1"/>
  <c r="F72" i="1"/>
  <c r="G72" i="1"/>
  <c r="F73" i="1"/>
  <c r="G73" i="1"/>
  <c r="F74" i="1"/>
  <c r="G74" i="1"/>
  <c r="F75" i="1"/>
  <c r="G75" i="1"/>
  <c r="F76" i="1"/>
  <c r="G76" i="1"/>
  <c r="F77" i="1"/>
  <c r="G77" i="1"/>
  <c r="F78" i="1"/>
  <c r="G78" i="1"/>
  <c r="F79" i="1"/>
  <c r="G79" i="1"/>
  <c r="F80" i="1"/>
  <c r="G80" i="1"/>
  <c r="F81" i="1"/>
  <c r="G81" i="1"/>
  <c r="F82" i="1"/>
  <c r="G82" i="1"/>
  <c r="F83" i="1"/>
  <c r="G83" i="1"/>
  <c r="F84" i="1"/>
  <c r="G84" i="1"/>
  <c r="F85" i="1"/>
  <c r="G85" i="1"/>
  <c r="F86" i="1"/>
  <c r="G86" i="1"/>
  <c r="F87" i="1"/>
  <c r="G87" i="1"/>
  <c r="F88" i="1"/>
  <c r="G88" i="1"/>
  <c r="F89" i="1"/>
  <c r="G89" i="1"/>
  <c r="F90" i="1"/>
  <c r="G90" i="1"/>
  <c r="F91" i="1"/>
  <c r="G91" i="1"/>
  <c r="F92" i="1"/>
  <c r="G92" i="1"/>
  <c r="F93" i="1"/>
  <c r="G93" i="1"/>
  <c r="F94" i="1"/>
  <c r="G94" i="1"/>
  <c r="F95" i="1"/>
  <c r="G95" i="1"/>
  <c r="F96" i="1"/>
  <c r="G96" i="1"/>
  <c r="F97" i="1"/>
  <c r="G97" i="1"/>
  <c r="F98" i="1"/>
  <c r="G98" i="1"/>
  <c r="F99" i="1"/>
  <c r="G99" i="1"/>
  <c r="F100" i="1"/>
  <c r="G100" i="1"/>
  <c r="F101" i="1"/>
  <c r="G101" i="1"/>
  <c r="F102" i="1"/>
  <c r="G102" i="1"/>
  <c r="G104" i="1"/>
  <c r="G105" i="1"/>
  <c r="B111" i="1"/>
  <c r="K111" i="1"/>
  <c r="M11" i="5"/>
  <c r="K5" i="5"/>
  <c r="J6" i="5"/>
  <c r="K6" i="5"/>
  <c r="J7" i="5"/>
  <c r="K7" i="5"/>
  <c r="J8" i="5"/>
  <c r="K8" i="5"/>
  <c r="J9" i="5"/>
  <c r="K9" i="5"/>
  <c r="J10" i="5"/>
  <c r="K10" i="5"/>
  <c r="J11" i="5"/>
  <c r="K11" i="5"/>
  <c r="M10" i="5"/>
  <c r="M9" i="5"/>
  <c r="M8" i="5"/>
  <c r="M7" i="5"/>
  <c r="M6" i="5"/>
  <c r="M5" i="5"/>
  <c r="K112" i="1"/>
  <c r="B112" i="1"/>
  <c r="K110" i="1"/>
  <c r="B110" i="1"/>
  <c r="K103" i="1"/>
  <c r="K106" i="1"/>
  <c r="B103" i="1"/>
  <c r="B106" i="1"/>
  <c r="D123" i="1"/>
  <c r="B117" i="1"/>
  <c r="A118" i="1"/>
  <c r="B118" i="1"/>
  <c r="A119" i="1"/>
  <c r="B119" i="1"/>
  <c r="A120" i="1"/>
  <c r="B120" i="1"/>
  <c r="A121" i="1"/>
  <c r="B121" i="1"/>
  <c r="A122" i="1"/>
  <c r="B122" i="1"/>
  <c r="A123" i="1"/>
  <c r="B123" i="1"/>
  <c r="D122" i="1"/>
  <c r="D121" i="1"/>
  <c r="D120" i="1"/>
  <c r="D119" i="1"/>
  <c r="D118" i="1"/>
  <c r="D117" i="1"/>
</calcChain>
</file>

<file path=xl/sharedStrings.xml><?xml version="1.0" encoding="utf-8"?>
<sst xmlns="http://schemas.openxmlformats.org/spreadsheetml/2006/main" count="383" uniqueCount="148">
  <si>
    <t>Property address</t>
  </si>
  <si>
    <t>listing price</t>
  </si>
  <si>
    <t>square footage</t>
  </si>
  <si>
    <t>number of bedrooms</t>
  </si>
  <si>
    <t>2677 S Estes St</t>
  </si>
  <si>
    <t>6304 Eastbrook Dr</t>
  </si>
  <si>
    <t>Row Labels</t>
  </si>
  <si>
    <t>Count of listing price</t>
  </si>
  <si>
    <t>1325 Maxwell Cir</t>
  </si>
  <si>
    <t>1195 Balsam St</t>
  </si>
  <si>
    <t>4686 S Garland Way</t>
  </si>
  <si>
    <t>2080 S Sheridan Blvd</t>
  </si>
  <si>
    <t>4930 E Peakview Ave</t>
  </si>
  <si>
    <t>8101 W 17th Ave</t>
  </si>
  <si>
    <t>9519 Devon Ct</t>
  </si>
  <si>
    <t>1420 S Eaton Ct</t>
  </si>
  <si>
    <t>11878 W 14th Ave</t>
  </si>
  <si>
    <t>6513 S Garland</t>
  </si>
  <si>
    <t>1421 E Costilla Ave</t>
  </si>
  <si>
    <t>1745 Jay St</t>
  </si>
  <si>
    <t>Grand Total</t>
  </si>
  <si>
    <t>2702 S Quitman St</t>
  </si>
  <si>
    <t>2444 Garrison St</t>
  </si>
  <si>
    <t>7712 Brown Bear Way</t>
  </si>
  <si>
    <t>1688 S Dudley Ct</t>
  </si>
  <si>
    <t>9925 Saybrook St</t>
  </si>
  <si>
    <t>460 S Otis St</t>
  </si>
  <si>
    <t>8230 S Gaylord Ct</t>
  </si>
  <si>
    <t>6528 S Louthan St</t>
  </si>
  <si>
    <t>1253 Braewood Ave</t>
  </si>
  <si>
    <t>6895 S Pennsylvania St</t>
  </si>
  <si>
    <t>3239 Green Haven Cir</t>
  </si>
  <si>
    <t>4479 S Independence Ct</t>
  </si>
  <si>
    <t>8987 Sanderling Way</t>
  </si>
  <si>
    <t>6698 S Cherry Way</t>
  </si>
  <si>
    <t>9720 Canberra Ct</t>
  </si>
  <si>
    <t>9638 Whitecliff Pl</t>
  </si>
  <si>
    <t>9320 Waterford Ct</t>
  </si>
  <si>
    <t>8616 W Utah Ave</t>
  </si>
  <si>
    <t>3002 Ames St</t>
  </si>
  <si>
    <t>1170 S Valentine Way</t>
  </si>
  <si>
    <t>14082 Kuehster Rd</t>
  </si>
  <si>
    <t>9351 W Jewell Pl</t>
  </si>
  <si>
    <t>2200 Kendall St</t>
  </si>
  <si>
    <t>13437 W Liff Ave</t>
  </si>
  <si>
    <t>2353 S Harlan Ct</t>
  </si>
  <si>
    <t>2019 Ford St</t>
  </si>
  <si>
    <t>10034 Strathfield Ln</t>
  </si>
  <si>
    <t>10748 Riverbrook Cir</t>
  </si>
  <si>
    <t>7222 S Colorado Ct</t>
  </si>
  <si>
    <t>14011 W Amherst Ave</t>
  </si>
  <si>
    <t>2465 Lewis St</t>
  </si>
  <si>
    <t>7868 S Hill Dr</t>
  </si>
  <si>
    <t>7005 Newhall Dr</t>
  </si>
  <si>
    <t>7220 S Eudora Ct</t>
  </si>
  <si>
    <t>6694 S Clarkson St</t>
  </si>
  <si>
    <t>2314 S Yarrow Way</t>
  </si>
  <si>
    <t>9162 Sugarstone Cir</t>
  </si>
  <si>
    <t>1774 Brookside Dr</t>
  </si>
  <si>
    <t>6795 S Cook St</t>
  </si>
  <si>
    <t>1945 Independence St</t>
  </si>
  <si>
    <t>2460 Kendall St</t>
  </si>
  <si>
    <t>9690 Bellmore Ln</t>
  </si>
  <si>
    <t>408 Crawford St</t>
  </si>
  <si>
    <t>12103 W Capri Ave</t>
  </si>
  <si>
    <t>8091 S Cook Way</t>
  </si>
  <si>
    <t>9682 W 14th Ave</t>
  </si>
  <si>
    <t>2585 Pierson St</t>
  </si>
  <si>
    <t>1088 W Caley Ave</t>
  </si>
  <si>
    <t>13675 W 31st Ave</t>
  </si>
  <si>
    <t>3921 Lenient</t>
  </si>
  <si>
    <t>8270 S Franklin Ct</t>
  </si>
  <si>
    <t>11825 W 30th Pl</t>
  </si>
  <si>
    <t>3922 Serene</t>
  </si>
  <si>
    <t>9861 Prairie Falcon Ln</t>
  </si>
  <si>
    <t>361 W Davies Ave</t>
  </si>
  <si>
    <t>5101 Highlight</t>
  </si>
  <si>
    <t>3923 Salient</t>
  </si>
  <si>
    <t>14200 Foothill Cir</t>
  </si>
  <si>
    <t xml:space="preserve">5102 Illusion </t>
  </si>
  <si>
    <t>3924 Prominence</t>
  </si>
  <si>
    <t>8420 W 5TH Pl</t>
  </si>
  <si>
    <t>11651 W Quarles Ave</t>
  </si>
  <si>
    <t>5901 W Lehigh Ave</t>
  </si>
  <si>
    <t>3423 Meadow Creek Pl</t>
  </si>
  <si>
    <t>3381 Alkire Ct</t>
  </si>
  <si>
    <t>10843 Dueling Stags</t>
  </si>
  <si>
    <t>6526 S Benton Ct</t>
  </si>
  <si>
    <t>7070 W Belmont Dr</t>
  </si>
  <si>
    <t>25875 Buffalo Ln</t>
  </si>
  <si>
    <t>10879 Glengate Cir</t>
  </si>
  <si>
    <t>4171 S Allison St</t>
  </si>
  <si>
    <t>21969 Grandview Ave</t>
  </si>
  <si>
    <t>7796 Lebrun Ct</t>
  </si>
  <si>
    <t>49 Spyglass Dr</t>
  </si>
  <si>
    <t>3586 E Euclid Ave</t>
  </si>
  <si>
    <t>Plan 3</t>
  </si>
  <si>
    <t>2059 Crystal Peak</t>
  </si>
  <si>
    <t>15008 W Warren Ave</t>
  </si>
  <si>
    <t>278 Parkview Ave</t>
  </si>
  <si>
    <t>11875 W Auburn Dr</t>
  </si>
  <si>
    <t>10604 Montecito Dr</t>
  </si>
  <si>
    <t>3942 S Pinehurst Cir</t>
  </si>
  <si>
    <t>28047 Meadowlark Dr</t>
  </si>
  <si>
    <t>9490 S Silent Hills Dr</t>
  </si>
  <si>
    <t>28127 Meadowlark Dr</t>
  </si>
  <si>
    <t>median</t>
  </si>
  <si>
    <t>mode</t>
  </si>
  <si>
    <t>range</t>
  </si>
  <si>
    <t>variance</t>
  </si>
  <si>
    <t>FREQUENCY DISTRIBUTION</t>
  </si>
  <si>
    <t>Lower</t>
  </si>
  <si>
    <t>Upper</t>
  </si>
  <si>
    <t>Frequency</t>
  </si>
  <si>
    <t>Relative Frequency</t>
  </si>
  <si>
    <t>150000-459999</t>
  </si>
  <si>
    <t>460000-769999</t>
  </si>
  <si>
    <t>770000-1079999</t>
  </si>
  <si>
    <t>1080000-1389999</t>
  </si>
  <si>
    <t>2010000-2320000</t>
  </si>
  <si>
    <t>Total</t>
  </si>
  <si>
    <t>1ST QUARTILE</t>
  </si>
  <si>
    <t>3RD QUARTILE</t>
  </si>
  <si>
    <t>2ND QUARTILE</t>
  </si>
  <si>
    <t>Quartile Division</t>
  </si>
  <si>
    <t>DATA SORTED BY LISTING PRICE</t>
  </si>
  <si>
    <t>DATA SORTED BY SQUARE FOOTAGE</t>
  </si>
  <si>
    <t>Huge variance, wide dispersion</t>
  </si>
  <si>
    <t>Count of number of bedrooms</t>
  </si>
  <si>
    <t>Up To</t>
  </si>
  <si>
    <t>FREQUENCY TABLE A grouping of qualitative data into mutually exclusive and collectively exhaustive classes showing the number of observations in each class.</t>
  </si>
  <si>
    <t>The frequency table shows that the frequency of certain classes of values have frequencies as shown above. Based on the relative frequency, 51% is in the first class, 40% in the second class, 7% in the third class, 1% in the fourth class, 0% in the fifth class, 0% in the sixth class, and 1% in the seventh class.</t>
  </si>
  <si>
    <t>1st Quartile</t>
  </si>
  <si>
    <t>2nd Quratile</t>
  </si>
  <si>
    <t>3rd Quartile</t>
  </si>
  <si>
    <t>4th Quartile</t>
  </si>
  <si>
    <t>Colorado Springs, CO</t>
  </si>
  <si>
    <r>
      <t>(x-</t>
    </r>
    <r>
      <rPr>
        <b/>
        <sz val="11"/>
        <color theme="1"/>
        <rFont val="MS Reference Sans Serif"/>
        <family val="2"/>
      </rPr>
      <t></t>
    </r>
    <r>
      <rPr>
        <b/>
        <sz val="11"/>
        <color theme="1"/>
        <rFont val="Calibri"/>
        <family val="2"/>
        <scheme val="minor"/>
      </rPr>
      <t>)</t>
    </r>
  </si>
  <si>
    <r>
      <t>(x-</t>
    </r>
    <r>
      <rPr>
        <b/>
        <sz val="11"/>
        <color theme="1"/>
        <rFont val="MS Reference Sans Serif"/>
        <family val="2"/>
      </rPr>
      <t></t>
    </r>
    <r>
      <rPr>
        <b/>
        <sz val="11"/>
        <color theme="1"/>
        <rFont val="Calibri"/>
        <family val="2"/>
        <scheme val="minor"/>
      </rPr>
      <t>)^2</t>
    </r>
  </si>
  <si>
    <t>The histogram for the listing prices of the 100 new listings for Colorado Springs, CO shows a positively skewed distribution. Both the median and mode of the listing prices are less than the sample mean.</t>
  </si>
  <si>
    <t>QNT/351</t>
  </si>
  <si>
    <t>Jeffrey Duncan</t>
  </si>
  <si>
    <t>Descriptive Statistics - Real Estate Data Part 1</t>
  </si>
  <si>
    <t>Daniel Del Real, Caleb Haberman, Donna Johnson, Raul Luevano, Barry Sumagang</t>
  </si>
  <si>
    <r>
      <t>sum((x-</t>
    </r>
    <r>
      <rPr>
        <b/>
        <sz val="11"/>
        <color theme="1"/>
        <rFont val="MS Reference Sans Serif"/>
        <family val="2"/>
      </rPr>
      <t></t>
    </r>
    <r>
      <rPr>
        <b/>
        <sz val="11"/>
        <color theme="1"/>
        <rFont val="Calibri"/>
        <family val="2"/>
        <scheme val="minor"/>
      </rPr>
      <t>)^2)</t>
    </r>
  </si>
  <si>
    <t>divided by 99 (n-1)</t>
  </si>
  <si>
    <t>sample mean</t>
  </si>
  <si>
    <t>sample standard deviation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</si>
</sst>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409]mmmm\ d\,\ yyyy;@"/>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MS Reference Sans Serif"/>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0">
    <xf numFmtId="0" fontId="0" fillId="0" borderId="0" xfId="0"/>
    <xf numFmtId="0" fontId="2" fillId="0" borderId="0" xfId="0" applyFont="1" applyAlignment="1">
      <alignment horizontal="center" wrapText="1"/>
    </xf>
    <xf numFmtId="164" fontId="2" fillId="0" borderId="0" xfId="2" applyNumberFormat="1" applyFont="1" applyAlignment="1">
      <alignment horizontal="center" wrapText="1"/>
    </xf>
    <xf numFmtId="165" fontId="2" fillId="0" borderId="0" xfId="1" applyNumberFormat="1" applyFont="1" applyAlignment="1">
      <alignment horizontal="center" wrapText="1"/>
    </xf>
    <xf numFmtId="0" fontId="2" fillId="0" borderId="0" xfId="0" applyFont="1"/>
    <xf numFmtId="164" fontId="0" fillId="0" borderId="0" xfId="2" applyNumberFormat="1" applyFont="1"/>
    <xf numFmtId="165" fontId="0" fillId="0" borderId="0" xfId="1" applyNumberFormat="1" applyFont="1" applyAlignment="1">
      <alignment horizontal="center"/>
    </xf>
    <xf numFmtId="0" fontId="0" fillId="0" borderId="0" xfId="0" applyAlignment="1">
      <alignment horizontal="center"/>
    </xf>
    <xf numFmtId="2" fontId="0" fillId="0" borderId="0" xfId="0" applyNumberFormat="1"/>
    <xf numFmtId="164" fontId="0" fillId="0" borderId="0" xfId="0" applyNumberFormat="1" applyAlignment="1">
      <alignment horizontal="left"/>
    </xf>
    <xf numFmtId="0" fontId="0" fillId="0" borderId="0" xfId="0" applyNumberFormat="1"/>
    <xf numFmtId="164" fontId="0" fillId="0" borderId="0" xfId="0" applyNumberFormat="1"/>
    <xf numFmtId="44" fontId="0" fillId="0" borderId="0" xfId="0" applyNumberFormat="1"/>
    <xf numFmtId="42" fontId="0" fillId="0" borderId="0" xfId="0" applyNumberFormat="1"/>
    <xf numFmtId="1" fontId="0" fillId="0" borderId="0" xfId="0" applyNumberFormat="1"/>
    <xf numFmtId="0" fontId="0" fillId="0" borderId="0" xfId="0" pivotButton="1"/>
    <xf numFmtId="0" fontId="0" fillId="0" borderId="0" xfId="0" applyAlignment="1">
      <alignment horizontal="left"/>
    </xf>
    <xf numFmtId="41" fontId="0" fillId="0" borderId="0" xfId="0" applyNumberFormat="1"/>
    <xf numFmtId="164" fontId="2" fillId="0" borderId="1" xfId="2" applyNumberFormat="1" applyFont="1" applyBorder="1" applyAlignment="1">
      <alignment horizontal="center" wrapText="1"/>
    </xf>
    <xf numFmtId="0" fontId="0" fillId="0" borderId="1" xfId="0" applyBorder="1"/>
    <xf numFmtId="164" fontId="0" fillId="0" borderId="1" xfId="2" applyNumberFormat="1" applyFont="1" applyBorder="1"/>
    <xf numFmtId="165" fontId="0" fillId="0" borderId="1" xfId="1" applyNumberFormat="1" applyFont="1" applyBorder="1" applyAlignment="1">
      <alignment horizontal="center"/>
    </xf>
    <xf numFmtId="0" fontId="0" fillId="0" borderId="1" xfId="0" applyBorder="1" applyAlignment="1">
      <alignment horizontal="center"/>
    </xf>
    <xf numFmtId="44" fontId="0" fillId="0" borderId="1" xfId="0" applyNumberFormat="1" applyBorder="1"/>
    <xf numFmtId="165" fontId="2" fillId="0" borderId="1" xfId="1" applyNumberFormat="1" applyFont="1" applyBorder="1" applyAlignment="1">
      <alignment horizontal="center" wrapText="1"/>
    </xf>
    <xf numFmtId="165" fontId="0" fillId="0" borderId="1" xfId="0" applyNumberFormat="1" applyBorder="1" applyAlignment="1">
      <alignment horizontal="center"/>
    </xf>
    <xf numFmtId="0" fontId="2" fillId="0" borderId="1" xfId="0" applyFont="1" applyBorder="1" applyAlignment="1">
      <alignment horizontal="center" wrapText="1"/>
    </xf>
    <xf numFmtId="0" fontId="2" fillId="0" borderId="1" xfId="0" applyFont="1" applyBorder="1"/>
    <xf numFmtId="0" fontId="0" fillId="0" borderId="0" xfId="0" applyAlignment="1">
      <alignment vertical="top" wrapText="1"/>
    </xf>
    <xf numFmtId="0" fontId="0" fillId="0" borderId="0" xfId="0" applyAlignment="1">
      <alignment vertical="top"/>
    </xf>
    <xf numFmtId="9" fontId="0" fillId="0" borderId="0" xfId="0" applyNumberFormat="1"/>
    <xf numFmtId="0" fontId="0" fillId="0" borderId="0" xfId="0" applyAlignment="1">
      <alignment horizontal="center" vertical="center"/>
    </xf>
    <xf numFmtId="0" fontId="0" fillId="0" borderId="0" xfId="0" applyAlignment="1">
      <alignment horizontal="center" vertical="center" wrapText="1"/>
    </xf>
    <xf numFmtId="166" fontId="0" fillId="0" borderId="0" xfId="0" applyNumberFormat="1" applyAlignment="1">
      <alignment horizontal="center" vertical="center" wrapText="1"/>
    </xf>
    <xf numFmtId="0" fontId="0" fillId="0" borderId="0" xfId="0" applyAlignment="1"/>
    <xf numFmtId="0" fontId="2" fillId="0" borderId="1" xfId="0" applyFont="1" applyBorder="1" applyAlignment="1">
      <alignment horizontal="right"/>
    </xf>
    <xf numFmtId="165" fontId="0" fillId="0" borderId="1" xfId="0" applyNumberFormat="1" applyBorder="1"/>
    <xf numFmtId="41" fontId="0" fillId="0" borderId="1" xfId="0" applyNumberFormat="1" applyBorder="1"/>
    <xf numFmtId="0" fontId="0" fillId="0" borderId="0" xfId="0" applyAlignment="1">
      <alignment horizontal="left" vertical="top" wrapText="1"/>
    </xf>
    <xf numFmtId="0" fontId="2" fillId="0" borderId="1" xfId="0" applyFont="1" applyBorder="1" applyAlignment="1">
      <alignment horizontal="right"/>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[Week 2 Descriptive Statistics Assignment - Team A Final 02202017 (1).xlsx]3 Listing Price Graphs!PivotTable2</c:name>
    <c:fmtId val="0"/>
  </c:pivotSource>
  <c:chart>
    <c:title>
      <c:tx>
        <c:rich>
          <a:bodyPr/>
          <a:lstStyle/>
          <a:p>
            <a:pPr>
              <a:defRPr/>
            </a:pPr>
            <a:r>
              <a:rPr lang="en-US"/>
              <a:t>Listing</a:t>
            </a:r>
            <a:r>
              <a:rPr lang="en-US" baseline="0"/>
              <a:t> Price Histogram</a:t>
            </a:r>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pivotFmt>
      <c:pivotFmt>
        <c:idx val="11"/>
        <c:marker>
          <c:symbol val="none"/>
        </c:marker>
      </c:pivotFmt>
      <c:pivotFmt>
        <c:idx val="12"/>
        <c:marker>
          <c:symbol val="none"/>
        </c:marker>
      </c:pivotFmt>
      <c:pivotFmt>
        <c:idx val="13"/>
        <c:marker>
          <c:symbol val="none"/>
        </c:marker>
      </c:pivotFmt>
      <c:pivotFmt>
        <c:idx val="14"/>
        <c:marker>
          <c:symbol val="none"/>
        </c:marker>
      </c:pivotFmt>
      <c:pivotFmt>
        <c:idx val="15"/>
        <c:marker>
          <c:symbol val="none"/>
        </c:marker>
      </c:pivotFmt>
      <c:pivotFmt>
        <c:idx val="16"/>
        <c:marker>
          <c:symbol val="none"/>
        </c:marker>
      </c:pivotFmt>
      <c:pivotFmt>
        <c:idx val="17"/>
        <c:marker>
          <c:symbol val="none"/>
        </c:marker>
      </c:pivotFmt>
      <c:pivotFmt>
        <c:idx val="18"/>
        <c:marker>
          <c:symbol val="none"/>
        </c:marker>
      </c:pivotFmt>
      <c:pivotFmt>
        <c:idx val="19"/>
        <c:marker>
          <c:symbol val="none"/>
        </c:marker>
      </c:pivotFmt>
      <c:pivotFmt>
        <c:idx val="20"/>
        <c:marker>
          <c:symbol val="none"/>
        </c:marker>
      </c:pivotFmt>
      <c:pivotFmt>
        <c:idx val="21"/>
        <c:marker>
          <c:symbol val="none"/>
        </c:marker>
      </c:pivotFmt>
      <c:pivotFmt>
        <c:idx val="22"/>
        <c:marker>
          <c:symbol val="none"/>
        </c:marker>
        <c:dLbl>
          <c:idx val="0"/>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3"/>
        <c:marker>
          <c:symbol val="none"/>
        </c:marker>
      </c:pivotFmt>
      <c:pivotFmt>
        <c:idx val="24"/>
        <c:marker>
          <c:symbol val="none"/>
        </c:marker>
      </c:pivotFmt>
      <c:pivotFmt>
        <c:idx val="25"/>
        <c:marker>
          <c:symbol val="none"/>
        </c:marker>
      </c:pivotFmt>
      <c:pivotFmt>
        <c:idx val="26"/>
        <c:marker>
          <c:symbol val="none"/>
        </c:marker>
      </c:pivotFmt>
      <c:pivotFmt>
        <c:idx val="27"/>
        <c:marker>
          <c:symbol val="none"/>
        </c:marker>
      </c:pivotFmt>
    </c:pivotFmts>
    <c:plotArea>
      <c:layout/>
      <c:barChart>
        <c:barDir val="bar"/>
        <c:grouping val="clustered"/>
        <c:varyColors val="0"/>
        <c:ser>
          <c:idx val="0"/>
          <c:order val="0"/>
          <c:tx>
            <c:strRef>
              <c:f>'3 Listing Price Graphs'!$B$3:$B$4</c:f>
              <c:strCache>
                <c:ptCount val="1"/>
                <c:pt idx="0">
                  <c:v>Total</c:v>
                </c:pt>
              </c:strCache>
            </c:strRef>
          </c:tx>
          <c:invertIfNegative val="0"/>
          <c:dLbls>
            <c:spPr/>
            <c:txPr>
              <a:bodyPr/>
              <a:lstStyle/>
              <a:p>
                <a:pPr>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Listing Price Graphs'!$A$5:$A$10</c:f>
              <c:strCache>
                <c:ptCount val="5"/>
                <c:pt idx="0">
                  <c:v>150000-459999</c:v>
                </c:pt>
                <c:pt idx="1">
                  <c:v>460000-769999</c:v>
                </c:pt>
                <c:pt idx="2">
                  <c:v>770000-1079999</c:v>
                </c:pt>
                <c:pt idx="3">
                  <c:v>1080000-1389999</c:v>
                </c:pt>
                <c:pt idx="4">
                  <c:v>2010000-2320000</c:v>
                </c:pt>
              </c:strCache>
            </c:strRef>
          </c:cat>
          <c:val>
            <c:numRef>
              <c:f>'3 Listing Price Graphs'!$B$5:$B$10</c:f>
              <c:numCache>
                <c:formatCode>0</c:formatCode>
                <c:ptCount val="5"/>
                <c:pt idx="0">
                  <c:v>51</c:v>
                </c:pt>
                <c:pt idx="1">
                  <c:v>40</c:v>
                </c:pt>
                <c:pt idx="2">
                  <c:v>7</c:v>
                </c:pt>
                <c:pt idx="3">
                  <c:v>1</c:v>
                </c:pt>
                <c:pt idx="4">
                  <c:v>1</c:v>
                </c:pt>
              </c:numCache>
            </c:numRef>
          </c:val>
          <c:extLst>
            <c:ext xmlns:c16="http://schemas.microsoft.com/office/drawing/2014/chart" uri="{C3380CC4-5D6E-409C-BE32-E72D297353CC}">
              <c16:uniqueId val="{00000000-C502-4C4A-B9F8-5A6FAD4C449E}"/>
            </c:ext>
          </c:extLst>
        </c:ser>
        <c:dLbls>
          <c:showLegendKey val="0"/>
          <c:showVal val="0"/>
          <c:showCatName val="0"/>
          <c:showSerName val="0"/>
          <c:showPercent val="0"/>
          <c:showBubbleSize val="0"/>
        </c:dLbls>
        <c:gapWidth val="150"/>
        <c:axId val="89446272"/>
        <c:axId val="89447808"/>
      </c:barChart>
      <c:catAx>
        <c:axId val="89446272"/>
        <c:scaling>
          <c:orientation val="minMax"/>
        </c:scaling>
        <c:delete val="0"/>
        <c:axPos val="l"/>
        <c:numFmt formatCode="General" sourceLinked="0"/>
        <c:majorTickMark val="out"/>
        <c:minorTickMark val="none"/>
        <c:tickLblPos val="nextTo"/>
        <c:crossAx val="89447808"/>
        <c:crosses val="autoZero"/>
        <c:auto val="1"/>
        <c:lblAlgn val="ctr"/>
        <c:lblOffset val="100"/>
        <c:noMultiLvlLbl val="0"/>
      </c:catAx>
      <c:valAx>
        <c:axId val="89447808"/>
        <c:scaling>
          <c:orientation val="minMax"/>
        </c:scaling>
        <c:delete val="0"/>
        <c:axPos val="b"/>
        <c:majorGridlines/>
        <c:numFmt formatCode="0" sourceLinked="1"/>
        <c:majorTickMark val="out"/>
        <c:minorTickMark val="none"/>
        <c:tickLblPos val="nextTo"/>
        <c:crossAx val="89446272"/>
        <c:crosses val="autoZero"/>
        <c:crossBetween val="between"/>
      </c:valAx>
    </c:plotArea>
    <c:legend>
      <c:legendPos val="r"/>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[Week 2 Descriptive Statistics Assignment - Team A Final 02202017 (1).xlsx]4 Bedroom Graph!PivotTable4</c:name>
    <c:fmtId val="0"/>
  </c:pivotSource>
  <c:chart>
    <c:title>
      <c:overlay val="0"/>
    </c:title>
    <c:autoTitleDeleted val="0"/>
    <c:pivotFmts>
      <c:pivotFmt>
        <c:idx val="0"/>
        <c:marker>
          <c:symbol val="none"/>
        </c:marker>
        <c:dLbl>
          <c:idx val="0"/>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s>
    <c:plotArea>
      <c:layout/>
      <c:pieChart>
        <c:varyColors val="1"/>
        <c:ser>
          <c:idx val="0"/>
          <c:order val="0"/>
          <c:tx>
            <c:strRef>
              <c:f>'4 Bedroom Graph'!$B$3</c:f>
              <c:strCache>
                <c:ptCount val="1"/>
                <c:pt idx="0">
                  <c:v>Total</c:v>
                </c:pt>
              </c:strCache>
            </c:strRef>
          </c:tx>
          <c:dLbls>
            <c:spPr/>
            <c:txPr>
              <a:bodyPr/>
              <a:lstStyle/>
              <a:p>
                <a:pPr>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'4 Bedroom Graph'!$A$4:$A$11</c:f>
              <c:strCache>
                <c:ptCount val="7"/>
                <c:pt idx="0">
                  <c:v>1</c:v>
                </c:pt>
                <c:pt idx="1">
                  <c:v>2</c:v>
                </c:pt>
                <c:pt idx="2">
                  <c:v>3</c:v>
                </c:pt>
                <c:pt idx="3">
                  <c:v>4</c:v>
                </c:pt>
                <c:pt idx="4">
                  <c:v>5</c:v>
                </c:pt>
                <c:pt idx="5">
                  <c:v>6</c:v>
                </c:pt>
                <c:pt idx="6">
                  <c:v>7</c:v>
                </c:pt>
              </c:strCache>
            </c:strRef>
          </c:cat>
          <c:val>
            <c:numRef>
              <c:f>'4 Bedroom Graph'!$B$4:$B$11</c:f>
              <c:numCache>
                <c:formatCode>General</c:formatCode>
                <c:ptCount val="7"/>
                <c:pt idx="0">
                  <c:v>2</c:v>
                </c:pt>
                <c:pt idx="1">
                  <c:v>6</c:v>
                </c:pt>
                <c:pt idx="2">
                  <c:v>29</c:v>
                </c:pt>
                <c:pt idx="3">
                  <c:v>36</c:v>
                </c:pt>
                <c:pt idx="4">
                  <c:v>21</c:v>
                </c:pt>
                <c:pt idx="5">
                  <c:v>4</c:v>
                </c:pt>
                <c:pt idx="6">
                  <c:v>2</c:v>
                </c:pt>
              </c:numCache>
            </c:numRef>
          </c:val>
          <c:extLst>
            <c:ext xmlns:c16="http://schemas.microsoft.com/office/drawing/2014/chart" uri="{C3380CC4-5D6E-409C-BE32-E72D297353CC}">
              <c16:uniqueId val="{00000000-52B9-4532-9A65-A9A0053EE44D}"/>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9524</xdr:colOff>
      <xdr:row>2</xdr:row>
      <xdr:rowOff>0</xdr:rowOff>
    </xdr:from>
    <xdr:to>
      <xdr:col>7</xdr:col>
      <xdr:colOff>1152524</xdr:colOff>
      <xdr:row>18</xdr:row>
      <xdr:rowOff>95250</xdr:rowOff>
    </xdr:to>
    <xdr:graphicFrame macro="">
      <xdr:nvGraphicFramePr>
        <xdr:cNvPr id="5" name="Chart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19050</xdr:colOff>
      <xdr:row>1</xdr:row>
      <xdr:rowOff>180974</xdr:rowOff>
    </xdr:from>
    <xdr:to>
      <xdr:col>16</xdr:col>
      <xdr:colOff>9525</xdr:colOff>
      <xdr:row>20</xdr:row>
      <xdr:rowOff>19049</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600075</xdr:colOff>
      <xdr:row>0</xdr:row>
      <xdr:rowOff>171450</xdr:rowOff>
    </xdr:from>
    <xdr:to>
      <xdr:col>10</xdr:col>
      <xdr:colOff>9525</xdr:colOff>
      <xdr:row>57</xdr:row>
      <xdr:rowOff>161926</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600075" y="171450"/>
          <a:ext cx="5505450" cy="108489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latin typeface="+mn-lt"/>
              <a:ea typeface="+mn-ea"/>
              <a:cs typeface="+mn-cs"/>
            </a:rPr>
            <a:t>Apply Chebyshev's Theorem and the Empirical Rule to both sets of data.  </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Taking both sets of data, we will apply and review Chebyshev’s Theorem and the Empirical Rule and evaluate the mean and standard deviation of the data. Based off of the data derived from the histogram, our sample size n=6, the mean is x=1.833 and standard deviation is s=2.229. </a:t>
          </a:r>
        </a:p>
        <a:p>
          <a:r>
            <a:rPr lang="en-US" sz="1100">
              <a:solidFill>
                <a:schemeClr val="dk1"/>
              </a:solidFill>
              <a:latin typeface="+mn-lt"/>
              <a:ea typeface="+mn-ea"/>
              <a:cs typeface="+mn-cs"/>
            </a:rPr>
            <a:t> </a:t>
          </a:r>
        </a:p>
        <a:p>
          <a:r>
            <a:rPr lang="en-US" sz="1100">
              <a:solidFill>
                <a:schemeClr val="dk1"/>
              </a:solidFill>
              <a:latin typeface="+mn-lt"/>
              <a:ea typeface="+mn-ea"/>
              <a:cs typeface="+mn-cs"/>
            </a:rPr>
            <a:t>First we’ll begin with Chebyshev’s Theorem which is a fact that applies to all possible numerical data sets. It describes the minimum proportion of the measurements that lie must be within one, two, or more standard deviations of the mean. The theorem gives the </a:t>
          </a:r>
          <a:r>
            <a:rPr lang="en-US" sz="1100" i="0">
              <a:solidFill>
                <a:schemeClr val="dk1"/>
              </a:solidFill>
              <a:latin typeface="+mn-lt"/>
              <a:ea typeface="+mn-ea"/>
              <a:cs typeface="+mn-cs"/>
            </a:rPr>
            <a:t>minimum</a:t>
          </a:r>
          <a:r>
            <a:rPr lang="en-US" sz="1100" i="1">
              <a:solidFill>
                <a:schemeClr val="dk1"/>
              </a:solidFill>
              <a:latin typeface="+mn-lt"/>
              <a:ea typeface="+mn-ea"/>
              <a:cs typeface="+mn-cs"/>
            </a:rPr>
            <a:t> </a:t>
          </a:r>
          <a:r>
            <a:rPr lang="en-US" sz="1100">
              <a:solidFill>
                <a:schemeClr val="dk1"/>
              </a:solidFill>
              <a:latin typeface="+mn-lt"/>
              <a:ea typeface="+mn-ea"/>
              <a:cs typeface="+mn-cs"/>
            </a:rPr>
            <a:t>proportion of the data which must lie within a given number of standard deviations of the mean; the true proportions found within the indicated regions could be greater than what the theorem guarantees. Using Chebyshev’s Theorem and applying it to the first set of data we will look at the intervals (10, 25) as an example. Within these interval there is at least 3/4 of the data that is within this interval. Based off of the second set of data, it is relevant here as well that the majority of the data lie within two standard deviations of the mean.</a:t>
          </a:r>
        </a:p>
        <a:p>
          <a:r>
            <a:rPr lang="en-US" sz="1100">
              <a:solidFill>
                <a:schemeClr val="dk1"/>
              </a:solidFill>
              <a:latin typeface="+mn-lt"/>
              <a:ea typeface="+mn-ea"/>
              <a:cs typeface="+mn-cs"/>
            </a:rPr>
            <a:t> </a:t>
          </a:r>
        </a:p>
        <a:p>
          <a:r>
            <a:rPr lang="en-US" sz="1100">
              <a:solidFill>
                <a:schemeClr val="dk1"/>
              </a:solidFill>
              <a:latin typeface="+mn-lt"/>
              <a:ea typeface="+mn-ea"/>
              <a:cs typeface="+mn-cs"/>
            </a:rPr>
            <a:t>Moving onto the Empirical Rule, we take into consideration two key points: that the data distribution must be approximately bell-shaped and that the percentages are only approximately true. With the Empirical Rule the actual percentage of observations in any of the intervals specified by the rule could be either greater or less than those given in the rule. Based off of both data sets, there are severely asymmetric distributions, between bins 5 through 25. </a:t>
          </a: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Compare your findings with your actual data.   </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pPr fontAlgn="base"/>
          <a:r>
            <a:rPr lang="en-US" sz="1100">
              <a:solidFill>
                <a:schemeClr val="dk1"/>
              </a:solidFill>
              <a:latin typeface="+mn-lt"/>
              <a:ea typeface="+mn-ea"/>
              <a:cs typeface="+mn-cs"/>
            </a:rPr>
            <a:t>Comparing our findings with the actual data, we begin by estimating the probability density function of the underlying variable. The actual data reflects that as the listing price increases, so does the square footage meaning the larger the home is in square footage, the more expensive it will cost. However, as we observe our data through our histogram, we uncover that we have acquired highest density at bin 5, which represent the listing price that ranges from 884000 to 2383999. The listing price is lowest at bin 10 and almost equal at bin 15 and bin 25. This reveals an asymmetric frequency of distribution. Taking our findings into consideration, the square footage of the listing doesn’t necessarily determine the listing price, though it does play a large role there could possibly be other variables influencing the listing price.                                                                                                                                                  </a:t>
          </a: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Conclude whether Chebyshev's or Empirical Rule is more accurate with each of listing prices and square footages.   </a:t>
          </a:r>
          <a:endParaRPr lang="en-US" sz="1100">
            <a:solidFill>
              <a:schemeClr val="dk1"/>
            </a:solidFill>
            <a:latin typeface="+mn-lt"/>
            <a:ea typeface="+mn-ea"/>
            <a:cs typeface="+mn-cs"/>
          </a:endParaRPr>
        </a:p>
        <a:p>
          <a:pPr fontAlgn="base"/>
          <a:r>
            <a:rPr lang="en-US" sz="1100">
              <a:solidFill>
                <a:schemeClr val="dk1"/>
              </a:solidFill>
              <a:latin typeface="+mn-lt"/>
              <a:ea typeface="+mn-ea"/>
              <a:cs typeface="+mn-cs"/>
            </a:rPr>
            <a:t> </a:t>
          </a:r>
        </a:p>
        <a:p>
          <a:pPr fontAlgn="base"/>
          <a:r>
            <a:rPr lang="en-US" sz="1100">
              <a:solidFill>
                <a:schemeClr val="dk1"/>
              </a:solidFill>
              <a:latin typeface="+mn-lt"/>
              <a:ea typeface="+mn-ea"/>
              <a:cs typeface="+mn-cs"/>
            </a:rPr>
            <a:t>Through the descriptive analysis approach we’ve learned what the standard deviation has to tell us about the nature of the data sets. We’ve learned that Chebyshev's theorem and the empirical rule both make statements regarding the percentage of data values that fall within some number of standard deviations from the mean. Both provide estimates of the proportion of the data that lie within a specified number of standard deviations from the mean. </a:t>
          </a:r>
        </a:p>
        <a:p>
          <a:r>
            <a:rPr lang="en-US" sz="1100">
              <a:solidFill>
                <a:schemeClr val="dk1"/>
              </a:solidFill>
              <a:latin typeface="+mn-lt"/>
              <a:ea typeface="+mn-ea"/>
              <a:cs typeface="+mn-cs"/>
            </a:rPr>
            <a:t> </a:t>
          </a:r>
        </a:p>
        <a:p>
          <a:pPr fontAlgn="base"/>
          <a:r>
            <a:rPr lang="en-US" sz="1100">
              <a:solidFill>
                <a:schemeClr val="dk1"/>
              </a:solidFill>
              <a:latin typeface="+mn-lt"/>
              <a:ea typeface="+mn-ea"/>
              <a:cs typeface="+mn-cs"/>
            </a:rPr>
            <a:t>Chebyshev's theorem applies to all data sets, whereas the empirical rule is only appropriate when the data have approximately a symmetric and bell-shaped distribution. Chebyshev's theorem applies to all data sets, whereas the empirical rule is only appropriate when the data set have an approximately symmetric and bell-shaped distribution. In its standard form, Chebyshev's theorem provides a lower bound on: The proportion (or                                                                                                                             percentage) of observations lying within a certain interval. For every&gt; 1, Chebyshev's theorem provides a lower bound on the proportion (or percentage) of the data that lie within standard deviations from the mean. </a:t>
          </a:r>
        </a:p>
        <a:p>
          <a:pPr fontAlgn="base"/>
          <a:r>
            <a:rPr lang="en-US" sz="1100">
              <a:solidFill>
                <a:schemeClr val="dk1"/>
              </a:solidFill>
              <a:latin typeface="+mn-lt"/>
              <a:ea typeface="+mn-ea"/>
              <a:cs typeface="+mn-cs"/>
            </a:rPr>
            <a:t> </a:t>
          </a:r>
        </a:p>
        <a:p>
          <a:pPr fontAlgn="base"/>
          <a:r>
            <a:rPr lang="en-US" sz="1100">
              <a:solidFill>
                <a:schemeClr val="dk1"/>
              </a:solidFill>
              <a:latin typeface="+mn-lt"/>
              <a:ea typeface="+mn-ea"/>
              <a:cs typeface="+mn-cs"/>
            </a:rPr>
            <a:t>With this said and taking into account both sets of data, it is concluded that Chebyshev's theorem is more accurate with each of listing prices and square footages. This is validated as there are no restrictions on the shape of a data distribution making it asymmetric and non-bell shaped when required to be through empirical rule for both sample and population data.</a:t>
          </a:r>
        </a:p>
        <a:p>
          <a:endParaRPr lang="en-US"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8560p" refreshedDate="42784.804241782411" createdVersion="4" refreshedVersion="3" minRefreshableVersion="3" recordCount="100">
  <cacheSource type="worksheet">
    <worksheetSource ref="A2:E102" sheet="5 Data Analysis - Mathematics"/>
  </cacheSource>
  <cacheFields count="4">
    <cacheField name="Property address" numFmtId="0">
      <sharedItems/>
    </cacheField>
    <cacheField name="listing price" numFmtId="164">
      <sharedItems containsSemiMixedTypes="0" containsString="0" containsNumber="1" containsInteger="1" minValue="184000" maxValue="2295000" count="90">
        <n v="184000"/>
        <n v="189900"/>
        <n v="215000"/>
        <n v="255900"/>
        <n v="272500"/>
        <n v="315000"/>
        <n v="319900"/>
        <n v="320000"/>
        <n v="325000"/>
        <n v="329900"/>
        <n v="339000"/>
        <n v="339999"/>
        <n v="345000"/>
        <n v="348000"/>
        <n v="350000"/>
        <n v="356000"/>
        <n v="359900"/>
        <n v="369900"/>
        <n v="369950"/>
        <n v="370000"/>
        <n v="374973"/>
        <n v="375000"/>
        <n v="379000"/>
        <n v="379900"/>
        <n v="379999"/>
        <n v="382900"/>
        <n v="385000"/>
        <n v="389500"/>
        <n v="399900"/>
        <n v="399999"/>
        <n v="400000"/>
        <n v="410000"/>
        <n v="414000"/>
        <n v="425000"/>
        <n v="433900"/>
        <n v="435000"/>
        <n v="439500"/>
        <n v="445000"/>
        <n v="445900"/>
        <n v="447500"/>
        <n v="450000"/>
        <n v="456000"/>
        <n v="457000"/>
        <n v="460000"/>
        <n v="468000"/>
        <n v="469000"/>
        <n v="480000"/>
        <n v="495000"/>
        <n v="498000"/>
        <n v="499900"/>
        <n v="500000"/>
        <n v="519000"/>
        <n v="524900"/>
        <n v="539900"/>
        <n v="540000"/>
        <n v="550000"/>
        <n v="551990"/>
        <n v="559900"/>
        <n v="564900"/>
        <n v="578900"/>
        <n v="580000"/>
        <n v="585000"/>
        <n v="585990"/>
        <n v="589000"/>
        <n v="594990"/>
        <n v="595000"/>
        <n v="599000"/>
        <n v="600000"/>
        <n v="609000"/>
        <n v="625000"/>
        <n v="641000"/>
        <n v="649000"/>
        <n v="670000"/>
        <n v="675000"/>
        <n v="685000"/>
        <n v="710000"/>
        <n v="715000"/>
        <n v="720000"/>
        <n v="750000"/>
        <n v="769000"/>
        <n v="769900"/>
        <n v="789999"/>
        <n v="799000"/>
        <n v="815000"/>
        <n v="849000"/>
        <n v="875000"/>
        <n v="949000"/>
        <n v="999999"/>
        <n v="1375000"/>
        <n v="2295000"/>
      </sharedItems>
      <fieldGroup base="1">
        <rangePr autoStart="0" autoEnd="0" startNum="150000" endNum="2320000" groupInterval="310000"/>
        <groupItems count="9">
          <s v="&lt;150000"/>
          <s v="150000-459999"/>
          <s v="460000-769999"/>
          <s v="770000-1079999"/>
          <s v="1080000-1389999"/>
          <s v="1390000-1699999"/>
          <s v="1700000-2009999"/>
          <s v="2010000-2320000"/>
          <s v="&gt;2320000"/>
        </groupItems>
      </fieldGroup>
    </cacheField>
    <cacheField name="square footage" numFmtId="165">
      <sharedItems containsSemiMixedTypes="0" containsString="0" containsNumber="1" containsInteger="1" minValue="636" maxValue="8677" count="97">
        <n v="844"/>
        <n v="1964"/>
        <n v="2484"/>
        <n v="636"/>
        <n v="1019"/>
        <n v="2028"/>
        <n v="2080"/>
        <n v="1024"/>
        <n v="1170"/>
        <n v="2074"/>
        <n v="1710"/>
        <n v="1632"/>
        <n v="1868"/>
        <n v="936"/>
        <n v="2802"/>
        <n v="1461"/>
        <n v="2384"/>
        <n v="2486"/>
        <n v="2050"/>
        <n v="2262"/>
        <n v="2760"/>
        <n v="1531"/>
        <n v="1690"/>
        <n v="2550"/>
        <n v="2702"/>
        <n v="2344"/>
        <n v="1872"/>
        <n v="2602"/>
        <n v="2245"/>
        <n v="2197"/>
        <n v="2274"/>
        <n v="1998"/>
        <n v="1732"/>
        <n v="2339"/>
        <n v="1080"/>
        <n v="1176"/>
        <n v="2229"/>
        <n v="2737"/>
        <n v="1708"/>
        <n v="2974"/>
        <n v="2589"/>
        <n v="2518"/>
        <n v="3716"/>
        <n v="2519"/>
        <n v="2990"/>
        <n v="2780"/>
        <n v="2904"/>
        <n v="3263"/>
        <n v="3531"/>
        <n v="3343"/>
        <n v="2124"/>
        <n v="3074"/>
        <n v="3152"/>
        <n v="3298"/>
        <n v="3193"/>
        <n v="3262"/>
        <n v="3588"/>
        <n v="3090"/>
        <n v="2755"/>
        <n v="2508"/>
        <n v="3222"/>
        <n v="2668"/>
        <n v="3891"/>
        <n v="2963"/>
        <n v="3140"/>
        <n v="4255"/>
        <n v="4108"/>
        <n v="2223"/>
        <n v="3240"/>
        <n v="3336"/>
        <n v="2172"/>
        <n v="3278"/>
        <n v="3202"/>
        <n v="3333"/>
        <n v="4146"/>
        <n v="3922"/>
        <n v="3260"/>
        <n v="3383"/>
        <n v="3717"/>
        <n v="4718"/>
        <n v="4013"/>
        <n v="5432"/>
        <n v="4171"/>
        <n v="3050"/>
        <n v="4483"/>
        <n v="4490"/>
        <n v="5225"/>
        <n v="3577"/>
        <n v="4944"/>
        <n v="4077"/>
        <n v="4768"/>
        <n v="6194"/>
        <n v="5190"/>
        <n v="6325"/>
        <n v="3923"/>
        <n v="6406"/>
        <n v="8677"/>
      </sharedItems>
    </cacheField>
    <cacheField name="number of bedrooms" numFmtId="0">
      <sharedItems containsSemiMixedTypes="0" containsString="0" containsNumber="1" containsInteger="1" minValue="1" maxValue="7" count="7">
        <n v="1"/>
        <n v="3"/>
        <n v="4"/>
        <n v="2"/>
        <n v="5"/>
        <n v="6"/>
        <n v="7"/>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0">
  <r>
    <s v="2677 S Estes St"/>
    <x v="0"/>
    <x v="0"/>
    <x v="0"/>
  </r>
  <r>
    <s v="6304 Eastbrook Dr"/>
    <x v="1"/>
    <x v="1"/>
    <x v="1"/>
  </r>
  <r>
    <s v="1325 Maxwell Cir"/>
    <x v="2"/>
    <x v="2"/>
    <x v="2"/>
  </r>
  <r>
    <s v="1195 Balsam St"/>
    <x v="3"/>
    <x v="3"/>
    <x v="3"/>
  </r>
  <r>
    <s v="4686 S Garland Way"/>
    <x v="4"/>
    <x v="4"/>
    <x v="1"/>
  </r>
  <r>
    <s v="2080 S Sheridan Blvd"/>
    <x v="5"/>
    <x v="5"/>
    <x v="2"/>
  </r>
  <r>
    <s v="4930 E Peakview Ave"/>
    <x v="5"/>
    <x v="6"/>
    <x v="4"/>
  </r>
  <r>
    <s v="8101 W 17th Ave"/>
    <x v="6"/>
    <x v="7"/>
    <x v="3"/>
  </r>
  <r>
    <s v="9519 Devon Ct"/>
    <x v="7"/>
    <x v="8"/>
    <x v="3"/>
  </r>
  <r>
    <s v="1420 S Eaton Ct"/>
    <x v="8"/>
    <x v="9"/>
    <x v="1"/>
  </r>
  <r>
    <s v="11878 W 14th Ave"/>
    <x v="9"/>
    <x v="10"/>
    <x v="1"/>
  </r>
  <r>
    <s v="6513 S Garland"/>
    <x v="10"/>
    <x v="11"/>
    <x v="1"/>
  </r>
  <r>
    <s v="1421 E Costilla Ave"/>
    <x v="11"/>
    <x v="12"/>
    <x v="1"/>
  </r>
  <r>
    <s v="1745 Jay St"/>
    <x v="12"/>
    <x v="13"/>
    <x v="1"/>
  </r>
  <r>
    <s v="2702 S Quitman St"/>
    <x v="13"/>
    <x v="14"/>
    <x v="2"/>
  </r>
  <r>
    <s v="2444 Garrison St"/>
    <x v="14"/>
    <x v="15"/>
    <x v="1"/>
  </r>
  <r>
    <s v="7712 Brown Bear Way"/>
    <x v="15"/>
    <x v="16"/>
    <x v="1"/>
  </r>
  <r>
    <s v="1688 S Dudley Ct"/>
    <x v="16"/>
    <x v="17"/>
    <x v="1"/>
  </r>
  <r>
    <s v="9925 Saybrook St"/>
    <x v="17"/>
    <x v="18"/>
    <x v="2"/>
  </r>
  <r>
    <s v="460 S Otis St"/>
    <x v="18"/>
    <x v="19"/>
    <x v="2"/>
  </r>
  <r>
    <s v="8230 S Gaylord Ct"/>
    <x v="19"/>
    <x v="20"/>
    <x v="1"/>
  </r>
  <r>
    <s v="6528 S Louthan St"/>
    <x v="20"/>
    <x v="21"/>
    <x v="1"/>
  </r>
  <r>
    <s v="1253 Braewood Ave"/>
    <x v="21"/>
    <x v="22"/>
    <x v="1"/>
  </r>
  <r>
    <s v="6895 S Pennsylvania St"/>
    <x v="22"/>
    <x v="23"/>
    <x v="1"/>
  </r>
  <r>
    <s v="3239 Green Haven Cir"/>
    <x v="22"/>
    <x v="24"/>
    <x v="1"/>
  </r>
  <r>
    <s v="4479 S Independence Ct"/>
    <x v="23"/>
    <x v="25"/>
    <x v="3"/>
  </r>
  <r>
    <s v="8987 Sanderling Way"/>
    <x v="23"/>
    <x v="26"/>
    <x v="1"/>
  </r>
  <r>
    <s v="4479 S Independence Ct"/>
    <x v="23"/>
    <x v="25"/>
    <x v="3"/>
  </r>
  <r>
    <s v="6698 S Cherry Way"/>
    <x v="24"/>
    <x v="27"/>
    <x v="2"/>
  </r>
  <r>
    <s v="9720 Canberra Ct"/>
    <x v="25"/>
    <x v="28"/>
    <x v="1"/>
  </r>
  <r>
    <s v="9638 Whitecliff Pl"/>
    <x v="26"/>
    <x v="29"/>
    <x v="1"/>
  </r>
  <r>
    <s v="9320 Waterford Ct"/>
    <x v="27"/>
    <x v="30"/>
    <x v="2"/>
  </r>
  <r>
    <s v="8616 W Utah Ave"/>
    <x v="28"/>
    <x v="31"/>
    <x v="2"/>
  </r>
  <r>
    <s v="3002 Ames St"/>
    <x v="28"/>
    <x v="32"/>
    <x v="1"/>
  </r>
  <r>
    <s v="1170 S Valentine Way"/>
    <x v="29"/>
    <x v="33"/>
    <x v="4"/>
  </r>
  <r>
    <s v="14082 Kuehster Rd"/>
    <x v="30"/>
    <x v="34"/>
    <x v="0"/>
  </r>
  <r>
    <s v="9351 W Jewell Pl"/>
    <x v="31"/>
    <x v="16"/>
    <x v="1"/>
  </r>
  <r>
    <s v="2200 Kendall St"/>
    <x v="32"/>
    <x v="35"/>
    <x v="1"/>
  </r>
  <r>
    <s v="13437 W Liff Ave"/>
    <x v="33"/>
    <x v="36"/>
    <x v="2"/>
  </r>
  <r>
    <s v="2353 S Harlan Ct"/>
    <x v="33"/>
    <x v="37"/>
    <x v="2"/>
  </r>
  <r>
    <s v="2019 Ford St"/>
    <x v="34"/>
    <x v="38"/>
    <x v="2"/>
  </r>
  <r>
    <s v="10034 Strathfield Ln"/>
    <x v="35"/>
    <x v="39"/>
    <x v="4"/>
  </r>
  <r>
    <s v="10748 Riverbrook Cir"/>
    <x v="36"/>
    <x v="40"/>
    <x v="2"/>
  </r>
  <r>
    <s v="7222 S Colorado Ct"/>
    <x v="37"/>
    <x v="41"/>
    <x v="2"/>
  </r>
  <r>
    <s v="14011 W Amherst Ave"/>
    <x v="38"/>
    <x v="42"/>
    <x v="1"/>
  </r>
  <r>
    <s v="2465 Lewis St"/>
    <x v="39"/>
    <x v="16"/>
    <x v="4"/>
  </r>
  <r>
    <s v="7868 S Hill Dr"/>
    <x v="40"/>
    <x v="43"/>
    <x v="1"/>
  </r>
  <r>
    <s v="7005 Newhall Dr"/>
    <x v="40"/>
    <x v="44"/>
    <x v="4"/>
  </r>
  <r>
    <s v="7220 S Eudora Ct"/>
    <x v="40"/>
    <x v="45"/>
    <x v="2"/>
  </r>
  <r>
    <s v="6694 S Clarkson St"/>
    <x v="41"/>
    <x v="46"/>
    <x v="4"/>
  </r>
  <r>
    <s v="2314 S Yarrow Way"/>
    <x v="42"/>
    <x v="47"/>
    <x v="2"/>
  </r>
  <r>
    <s v="9162 Sugarstone Cir"/>
    <x v="43"/>
    <x v="48"/>
    <x v="4"/>
  </r>
  <r>
    <s v="1774 Brookside Dr"/>
    <x v="44"/>
    <x v="49"/>
    <x v="4"/>
  </r>
  <r>
    <s v="6795 S Cook St"/>
    <x v="45"/>
    <x v="50"/>
    <x v="2"/>
  </r>
  <r>
    <s v="1945 Independence St"/>
    <x v="46"/>
    <x v="51"/>
    <x v="5"/>
  </r>
  <r>
    <s v="2460 Kendall St"/>
    <x v="47"/>
    <x v="52"/>
    <x v="2"/>
  </r>
  <r>
    <s v="9690 Bellmore Ln"/>
    <x v="48"/>
    <x v="53"/>
    <x v="2"/>
  </r>
  <r>
    <s v="408 Crawford St"/>
    <x v="49"/>
    <x v="54"/>
    <x v="2"/>
  </r>
  <r>
    <s v="12103 W Capri Ave"/>
    <x v="50"/>
    <x v="55"/>
    <x v="4"/>
  </r>
  <r>
    <s v="8091 S Cook Way"/>
    <x v="51"/>
    <x v="56"/>
    <x v="2"/>
  </r>
  <r>
    <s v="9682 W 14th Ave"/>
    <x v="52"/>
    <x v="57"/>
    <x v="2"/>
  </r>
  <r>
    <s v="2585 Pierson St"/>
    <x v="53"/>
    <x v="58"/>
    <x v="2"/>
  </r>
  <r>
    <s v="1088 W Caley Ave"/>
    <x v="54"/>
    <x v="59"/>
    <x v="2"/>
  </r>
  <r>
    <s v="13675 W 31st Ave"/>
    <x v="55"/>
    <x v="60"/>
    <x v="1"/>
  </r>
  <r>
    <s v="3921 Lenient"/>
    <x v="56"/>
    <x v="61"/>
    <x v="1"/>
  </r>
  <r>
    <s v="8270 S Franklin Ct"/>
    <x v="57"/>
    <x v="62"/>
    <x v="2"/>
  </r>
  <r>
    <s v="11825 W 30th Pl"/>
    <x v="58"/>
    <x v="63"/>
    <x v="2"/>
  </r>
  <r>
    <s v="3922 Serene"/>
    <x v="59"/>
    <x v="64"/>
    <x v="1"/>
  </r>
  <r>
    <s v="9861 Prairie Falcon Ln"/>
    <x v="60"/>
    <x v="65"/>
    <x v="5"/>
  </r>
  <r>
    <s v="361 W Davies Ave"/>
    <x v="61"/>
    <x v="66"/>
    <x v="4"/>
  </r>
  <r>
    <s v="5101 Highlight"/>
    <x v="62"/>
    <x v="67"/>
    <x v="1"/>
  </r>
  <r>
    <s v="3923 Salient"/>
    <x v="62"/>
    <x v="68"/>
    <x v="1"/>
  </r>
  <r>
    <s v="14200 Foothill Cir"/>
    <x v="63"/>
    <x v="69"/>
    <x v="2"/>
  </r>
  <r>
    <s v="5102 Illusion "/>
    <x v="64"/>
    <x v="70"/>
    <x v="3"/>
  </r>
  <r>
    <s v="3924 Prominence"/>
    <x v="64"/>
    <x v="71"/>
    <x v="2"/>
  </r>
  <r>
    <s v="8420 W 5TH Pl"/>
    <x v="65"/>
    <x v="72"/>
    <x v="2"/>
  </r>
  <r>
    <s v="11651 W Quarles Ave"/>
    <x v="66"/>
    <x v="73"/>
    <x v="2"/>
  </r>
  <r>
    <s v="5901 W Lehigh Ave"/>
    <x v="67"/>
    <x v="74"/>
    <x v="1"/>
  </r>
  <r>
    <s v="3423 Meadow Creek Pl"/>
    <x v="68"/>
    <x v="75"/>
    <x v="4"/>
  </r>
  <r>
    <s v="3381 Alkire Ct"/>
    <x v="69"/>
    <x v="76"/>
    <x v="4"/>
  </r>
  <r>
    <s v="10843 Dueling Stags"/>
    <x v="70"/>
    <x v="77"/>
    <x v="2"/>
  </r>
  <r>
    <s v="6526 S Benton Ct"/>
    <x v="71"/>
    <x v="78"/>
    <x v="2"/>
  </r>
  <r>
    <s v="7070 W Belmont Dr"/>
    <x v="72"/>
    <x v="79"/>
    <x v="4"/>
  </r>
  <r>
    <s v="25875 Buffalo Ln"/>
    <x v="73"/>
    <x v="80"/>
    <x v="2"/>
  </r>
  <r>
    <s v="10879 Glengate Cir"/>
    <x v="74"/>
    <x v="81"/>
    <x v="2"/>
  </r>
  <r>
    <s v="4171 S Allison St"/>
    <x v="75"/>
    <x v="82"/>
    <x v="4"/>
  </r>
  <r>
    <s v="21969 Grandview Ave"/>
    <x v="76"/>
    <x v="83"/>
    <x v="2"/>
  </r>
  <r>
    <s v="7796 Lebrun Ct"/>
    <x v="77"/>
    <x v="84"/>
    <x v="6"/>
  </r>
  <r>
    <s v="49 Spyglass Dr"/>
    <x v="78"/>
    <x v="85"/>
    <x v="4"/>
  </r>
  <r>
    <s v="3586 E Euclid Ave"/>
    <x v="79"/>
    <x v="86"/>
    <x v="4"/>
  </r>
  <r>
    <s v="Plan 3"/>
    <x v="80"/>
    <x v="87"/>
    <x v="2"/>
  </r>
  <r>
    <s v="2059 Crystal Peak"/>
    <x v="81"/>
    <x v="88"/>
    <x v="4"/>
  </r>
  <r>
    <s v="15008 W Warren Ave"/>
    <x v="82"/>
    <x v="89"/>
    <x v="4"/>
  </r>
  <r>
    <s v="278 Parkview Ave"/>
    <x v="83"/>
    <x v="90"/>
    <x v="4"/>
  </r>
  <r>
    <s v="11875 W Auburn Dr"/>
    <x v="84"/>
    <x v="91"/>
    <x v="6"/>
  </r>
  <r>
    <s v="10604 Montecito Dr"/>
    <x v="85"/>
    <x v="92"/>
    <x v="4"/>
  </r>
  <r>
    <s v="3942 S Pinehurst Cir"/>
    <x v="86"/>
    <x v="93"/>
    <x v="4"/>
  </r>
  <r>
    <s v="28047 Meadowlark Dr"/>
    <x v="87"/>
    <x v="94"/>
    <x v="2"/>
  </r>
  <r>
    <s v="9490 S Silent Hills Dr"/>
    <x v="88"/>
    <x v="95"/>
    <x v="5"/>
  </r>
  <r>
    <s v="28127 Meadowlark Dr"/>
    <x v="89"/>
    <x v="96"/>
    <x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errorCaption="0" missingCaption="0" updatedVersion="3" minRefreshableVersion="3" showCalcMbrs="0" useAutoFormatting="1" itemPrintTitles="1" createdVersion="3" indent="0" compact="0" compactData="0" gridDropZones="1" multipleFieldFilters="0" chartFormat="5">
  <location ref="A3:B10" firstHeaderRow="2" firstDataRow="2" firstDataCol="1"/>
  <pivotFields count="4">
    <pivotField compact="0" outline="0" showAll="0"/>
    <pivotField axis="axisRow" dataField="1" compact="0" numFmtId="164" outline="0" multipleItemSelectionAllowed="1" showAll="0">
      <items count="10">
        <item h="1" x="0"/>
        <item x="1"/>
        <item x="2"/>
        <item x="3"/>
        <item x="4"/>
        <item x="5"/>
        <item x="6"/>
        <item x="7"/>
        <item h="1" x="8"/>
        <item t="default"/>
      </items>
    </pivotField>
    <pivotField compact="0" numFmtId="165" outline="0" showAll="0">
      <items count="98">
        <item x="3"/>
        <item x="0"/>
        <item x="13"/>
        <item x="4"/>
        <item x="7"/>
        <item x="34"/>
        <item x="8"/>
        <item x="35"/>
        <item x="15"/>
        <item x="21"/>
        <item x="11"/>
        <item x="22"/>
        <item x="38"/>
        <item x="10"/>
        <item x="32"/>
        <item x="12"/>
        <item x="26"/>
        <item x="1"/>
        <item x="31"/>
        <item x="5"/>
        <item x="18"/>
        <item x="9"/>
        <item x="6"/>
        <item x="50"/>
        <item x="70"/>
        <item x="29"/>
        <item x="67"/>
        <item x="36"/>
        <item x="28"/>
        <item x="19"/>
        <item x="30"/>
        <item x="33"/>
        <item x="25"/>
        <item x="16"/>
        <item x="2"/>
        <item x="17"/>
        <item x="59"/>
        <item x="41"/>
        <item x="43"/>
        <item x="23"/>
        <item x="40"/>
        <item x="27"/>
        <item x="61"/>
        <item x="24"/>
        <item x="37"/>
        <item x="58"/>
        <item x="20"/>
        <item x="45"/>
        <item x="14"/>
        <item x="46"/>
        <item x="63"/>
        <item x="39"/>
        <item x="44"/>
        <item x="83"/>
        <item x="51"/>
        <item x="57"/>
        <item x="64"/>
        <item x="52"/>
        <item x="54"/>
        <item x="72"/>
        <item x="60"/>
        <item x="68"/>
        <item x="76"/>
        <item x="55"/>
        <item x="47"/>
        <item x="71"/>
        <item x="53"/>
        <item x="73"/>
        <item x="69"/>
        <item x="49"/>
        <item x="77"/>
        <item x="48"/>
        <item x="87"/>
        <item x="56"/>
        <item x="42"/>
        <item x="78"/>
        <item x="62"/>
        <item x="75"/>
        <item x="94"/>
        <item x="80"/>
        <item x="89"/>
        <item x="66"/>
        <item x="74"/>
        <item x="82"/>
        <item x="65"/>
        <item x="84"/>
        <item x="85"/>
        <item x="79"/>
        <item x="90"/>
        <item x="88"/>
        <item x="92"/>
        <item x="86"/>
        <item x="81"/>
        <item x="91"/>
        <item x="93"/>
        <item x="95"/>
        <item x="96"/>
        <item t="default"/>
      </items>
    </pivotField>
    <pivotField compact="0" outline="0" showAll="0"/>
  </pivotFields>
  <rowFields count="1">
    <field x="1"/>
  </rowFields>
  <rowItems count="6">
    <i>
      <x v="1"/>
    </i>
    <i>
      <x v="2"/>
    </i>
    <i>
      <x v="3"/>
    </i>
    <i>
      <x v="4"/>
    </i>
    <i>
      <x v="7"/>
    </i>
    <i t="grand">
      <x/>
    </i>
  </rowItems>
  <colItems count="1">
    <i/>
  </colItems>
  <dataFields count="1">
    <dataField name="Count of listing price" fld="1" subtotal="count" baseField="0" baseItem="0" numFmtId="1"/>
  </dataFields>
  <chartFormats count="13">
    <chartFormat chart="0" format="20" series="1">
      <pivotArea type="data" outline="0" fieldPosition="0"/>
    </chartFormat>
    <chartFormat chart="0" format="22" series="1">
      <pivotArea type="data" outline="0" fieldPosition="0">
        <references count="1">
          <reference field="4294967294" count="1" selected="0">
            <x v="0"/>
          </reference>
        </references>
      </pivotArea>
    </chartFormat>
    <chartFormat chart="0" format="23" series="1">
      <pivotArea type="data" outline="0" fieldPosition="0">
        <references count="2">
          <reference field="4294967294" count="1" selected="0">
            <x v="0"/>
          </reference>
          <reference field="1" count="1" selected="0">
            <x v="2"/>
          </reference>
        </references>
      </pivotArea>
    </chartFormat>
    <chartFormat chart="0" format="24" series="1">
      <pivotArea type="data" outline="0" fieldPosition="0">
        <references count="2">
          <reference field="4294967294" count="1" selected="0">
            <x v="0"/>
          </reference>
          <reference field="1" count="1" selected="0">
            <x v="3"/>
          </reference>
        </references>
      </pivotArea>
    </chartFormat>
    <chartFormat chart="0" format="25" series="1">
      <pivotArea type="data" outline="0" fieldPosition="0">
        <references count="2">
          <reference field="4294967294" count="1" selected="0">
            <x v="0"/>
          </reference>
          <reference field="1" count="1" selected="0">
            <x v="4"/>
          </reference>
        </references>
      </pivotArea>
    </chartFormat>
    <chartFormat chart="0" format="26" series="1">
      <pivotArea type="data" outline="0" fieldPosition="0">
        <references count="2">
          <reference field="4294967294" count="1" selected="0">
            <x v="0"/>
          </reference>
          <reference field="1" count="1" selected="0">
            <x v="7"/>
          </reference>
        </references>
      </pivotArea>
    </chartFormat>
    <chartFormat chart="0" format="27" series="1">
      <pivotArea type="data" outline="0" fieldPosition="0">
        <references count="2">
          <reference field="4294967294" count="1" selected="0">
            <x v="0"/>
          </reference>
          <reference field="1" count="1" selected="0">
            <x v="1"/>
          </reference>
        </references>
      </pivotArea>
    </chartFormat>
    <chartFormat chart="4" format="0" series="1">
      <pivotArea type="data" outline="0" fieldPosition="0">
        <references count="2">
          <reference field="4294967294" count="1" selected="0">
            <x v="0"/>
          </reference>
          <reference field="1" count="1" selected="0">
            <x v="1"/>
          </reference>
        </references>
      </pivotArea>
    </chartFormat>
    <chartFormat chart="4" format="1" series="1">
      <pivotArea type="data" outline="0" fieldPosition="0">
        <references count="2">
          <reference field="4294967294" count="1" selected="0">
            <x v="0"/>
          </reference>
          <reference field="1" count="1" selected="0">
            <x v="2"/>
          </reference>
        </references>
      </pivotArea>
    </chartFormat>
    <chartFormat chart="4" format="2" series="1">
      <pivotArea type="data" outline="0" fieldPosition="0">
        <references count="2">
          <reference field="4294967294" count="1" selected="0">
            <x v="0"/>
          </reference>
          <reference field="1" count="1" selected="0">
            <x v="3"/>
          </reference>
        </references>
      </pivotArea>
    </chartFormat>
    <chartFormat chart="4" format="3" series="1">
      <pivotArea type="data" outline="0" fieldPosition="0">
        <references count="2">
          <reference field="4294967294" count="1" selected="0">
            <x v="0"/>
          </reference>
          <reference field="1" count="1" selected="0">
            <x v="4"/>
          </reference>
        </references>
      </pivotArea>
    </chartFormat>
    <chartFormat chart="4" format="4" series="1">
      <pivotArea type="data" outline="0" fieldPosition="0">
        <references count="2">
          <reference field="4294967294" count="1" selected="0">
            <x v="0"/>
          </reference>
          <reference field="1" count="1" selected="0">
            <x v="7"/>
          </reference>
        </references>
      </pivotArea>
    </chartFormat>
    <chartFormat chart="4" format="5"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chartFormat="1">
  <location ref="A3:B11" firstHeaderRow="1" firstDataRow="1" firstDataCol="1"/>
  <pivotFields count="4">
    <pivotField showAll="0"/>
    <pivotField numFmtId="164" showAll="0"/>
    <pivotField numFmtId="165" showAll="0"/>
    <pivotField axis="axisRow" dataField="1" showAll="0">
      <items count="8">
        <item x="0"/>
        <item x="3"/>
        <item x="1"/>
        <item x="2"/>
        <item x="4"/>
        <item x="5"/>
        <item x="6"/>
        <item t="default"/>
      </items>
    </pivotField>
  </pivotFields>
  <rowFields count="1">
    <field x="3"/>
  </rowFields>
  <rowItems count="8">
    <i>
      <x/>
    </i>
    <i>
      <x v="1"/>
    </i>
    <i>
      <x v="2"/>
    </i>
    <i>
      <x v="3"/>
    </i>
    <i>
      <x v="4"/>
    </i>
    <i>
      <x v="5"/>
    </i>
    <i>
      <x v="6"/>
    </i>
    <i t="grand">
      <x/>
    </i>
  </rowItems>
  <colItems count="1">
    <i/>
  </colItems>
  <dataFields count="1">
    <dataField name="Count of number of bedrooms" fld="3" subtotal="count" baseField="0" baseItem="0"/>
  </dataFields>
  <chartFormats count="8">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3" count="1" selected="0">
            <x v="1"/>
          </reference>
        </references>
      </pivotArea>
    </chartFormat>
    <chartFormat chart="0" format="2" series="1">
      <pivotArea type="data" outline="0" fieldPosition="0">
        <references count="2">
          <reference field="4294967294" count="1" selected="0">
            <x v="0"/>
          </reference>
          <reference field="3" count="1" selected="0">
            <x v="2"/>
          </reference>
        </references>
      </pivotArea>
    </chartFormat>
    <chartFormat chart="0" format="3" series="1">
      <pivotArea type="data" outline="0" fieldPosition="0">
        <references count="2">
          <reference field="4294967294" count="1" selected="0">
            <x v="0"/>
          </reference>
          <reference field="3" count="1" selected="0">
            <x v="3"/>
          </reference>
        </references>
      </pivotArea>
    </chartFormat>
    <chartFormat chart="0" format="4" series="1">
      <pivotArea type="data" outline="0" fieldPosition="0">
        <references count="2">
          <reference field="4294967294" count="1" selected="0">
            <x v="0"/>
          </reference>
          <reference field="3" count="1" selected="0">
            <x v="4"/>
          </reference>
        </references>
      </pivotArea>
    </chartFormat>
    <chartFormat chart="0" format="5" series="1">
      <pivotArea type="data" outline="0" fieldPosition="0">
        <references count="2">
          <reference field="4294967294" count="1" selected="0">
            <x v="0"/>
          </reference>
          <reference field="3" count="1" selected="0">
            <x v="5"/>
          </reference>
        </references>
      </pivotArea>
    </chartFormat>
    <chartFormat chart="0" format="6" series="1">
      <pivotArea type="data" outline="0" fieldPosition="0">
        <references count="2">
          <reference field="4294967294" count="1" selected="0">
            <x v="0"/>
          </reference>
          <reference field="3" count="1" selected="0">
            <x v="6"/>
          </reference>
        </references>
      </pivotArea>
    </chartFormat>
    <chartFormat chart="0" format="7" series="1">
      <pivotArea type="data" outline="0" fieldPosition="0">
        <references count="2">
          <reference field="4294967294" count="1" selected="0">
            <x v="0"/>
          </reference>
          <reference field="3" count="1" selected="0">
            <x v="0"/>
          </reference>
        </references>
      </pivotArea>
    </chartFormat>
  </chartFormats>
  <pivotTableStyleInfo name="PivotStyleLight16"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7:C11"/>
  <sheetViews>
    <sheetView workbookViewId="0">
      <selection activeCell="F16" sqref="F16"/>
    </sheetView>
  </sheetViews>
  <sheetFormatPr defaultRowHeight="15" x14ac:dyDescent="0.25"/>
  <cols>
    <col min="3" max="3" width="73.140625" customWidth="1"/>
  </cols>
  <sheetData>
    <row r="7" spans="3:3" x14ac:dyDescent="0.25">
      <c r="C7" s="31" t="s">
        <v>142</v>
      </c>
    </row>
    <row r="8" spans="3:3" x14ac:dyDescent="0.25">
      <c r="C8" s="31" t="s">
        <v>143</v>
      </c>
    </row>
    <row r="9" spans="3:3" x14ac:dyDescent="0.25">
      <c r="C9" s="32" t="s">
        <v>140</v>
      </c>
    </row>
    <row r="10" spans="3:3" x14ac:dyDescent="0.25">
      <c r="C10" s="33">
        <v>42786</v>
      </c>
    </row>
    <row r="11" spans="3:3" x14ac:dyDescent="0.25">
      <c r="C11" s="31" t="s">
        <v>141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2"/>
  <sheetViews>
    <sheetView topLeftCell="A88" workbookViewId="0">
      <selection activeCell="F38" sqref="F38"/>
    </sheetView>
  </sheetViews>
  <sheetFormatPr defaultColWidth="8.85546875" defaultRowHeight="15" x14ac:dyDescent="0.25"/>
  <cols>
    <col min="1" max="1" width="25.85546875" customWidth="1"/>
    <col min="2" max="2" width="13" customWidth="1"/>
    <col min="4" max="4" width="14.28515625" customWidth="1"/>
    <col min="6" max="6" width="17.42578125" customWidth="1"/>
    <col min="7" max="7" width="19.5703125" customWidth="1"/>
    <col min="8" max="8" width="11.42578125" customWidth="1"/>
  </cols>
  <sheetData>
    <row r="1" spans="1:7" x14ac:dyDescent="0.25">
      <c r="A1" t="s">
        <v>136</v>
      </c>
    </row>
    <row r="2" spans="1:7" ht="27.75" customHeight="1" x14ac:dyDescent="0.25">
      <c r="A2" s="1" t="s">
        <v>0</v>
      </c>
      <c r="B2" s="2" t="s">
        <v>1</v>
      </c>
      <c r="C2" s="3" t="s">
        <v>2</v>
      </c>
      <c r="D2" s="1" t="s">
        <v>3</v>
      </c>
      <c r="F2" s="4"/>
    </row>
    <row r="3" spans="1:7" x14ac:dyDescent="0.25">
      <c r="A3" t="s">
        <v>4</v>
      </c>
      <c r="B3" s="5">
        <v>184000</v>
      </c>
      <c r="C3" s="6">
        <v>844</v>
      </c>
      <c r="D3" s="7">
        <v>1</v>
      </c>
    </row>
    <row r="4" spans="1:7" x14ac:dyDescent="0.25">
      <c r="A4" t="s">
        <v>5</v>
      </c>
      <c r="B4" s="5">
        <v>189900</v>
      </c>
      <c r="C4" s="6">
        <v>1964</v>
      </c>
      <c r="D4" s="7">
        <v>3</v>
      </c>
      <c r="F4" s="8"/>
      <c r="G4" s="8"/>
    </row>
    <row r="5" spans="1:7" x14ac:dyDescent="0.25">
      <c r="A5" t="s">
        <v>8</v>
      </c>
      <c r="B5" s="5">
        <v>215000</v>
      </c>
      <c r="C5" s="6">
        <v>2484</v>
      </c>
      <c r="D5" s="7">
        <v>4</v>
      </c>
      <c r="F5" s="9"/>
      <c r="G5" s="10"/>
    </row>
    <row r="6" spans="1:7" x14ac:dyDescent="0.25">
      <c r="A6" t="s">
        <v>9</v>
      </c>
      <c r="B6" s="5">
        <v>255900</v>
      </c>
      <c r="C6" s="6">
        <v>636</v>
      </c>
      <c r="D6" s="7">
        <v>2</v>
      </c>
      <c r="F6" s="9"/>
      <c r="G6" s="10"/>
    </row>
    <row r="7" spans="1:7" x14ac:dyDescent="0.25">
      <c r="A7" t="s">
        <v>10</v>
      </c>
      <c r="B7" s="5">
        <v>272500</v>
      </c>
      <c r="C7" s="6">
        <v>1019</v>
      </c>
      <c r="D7" s="7">
        <v>3</v>
      </c>
      <c r="F7" s="9"/>
      <c r="G7" s="10"/>
    </row>
    <row r="8" spans="1:7" x14ac:dyDescent="0.25">
      <c r="A8" t="s">
        <v>11</v>
      </c>
      <c r="B8" s="5">
        <v>315000</v>
      </c>
      <c r="C8" s="6">
        <v>2028</v>
      </c>
      <c r="D8" s="7">
        <v>4</v>
      </c>
      <c r="F8" s="9"/>
      <c r="G8" s="10"/>
    </row>
    <row r="9" spans="1:7" x14ac:dyDescent="0.25">
      <c r="A9" t="s">
        <v>12</v>
      </c>
      <c r="B9" s="5">
        <v>315000</v>
      </c>
      <c r="C9" s="6">
        <v>2080</v>
      </c>
      <c r="D9" s="7">
        <v>5</v>
      </c>
      <c r="F9" s="9"/>
      <c r="G9" s="10"/>
    </row>
    <row r="10" spans="1:7" x14ac:dyDescent="0.25">
      <c r="A10" t="s">
        <v>13</v>
      </c>
      <c r="B10" s="5">
        <v>319900</v>
      </c>
      <c r="C10" s="6">
        <v>1024</v>
      </c>
      <c r="D10" s="7">
        <v>2</v>
      </c>
      <c r="F10" s="9"/>
      <c r="G10" s="10"/>
    </row>
    <row r="11" spans="1:7" x14ac:dyDescent="0.25">
      <c r="A11" t="s">
        <v>14</v>
      </c>
      <c r="B11" s="5">
        <v>320000</v>
      </c>
      <c r="C11" s="6">
        <v>1170</v>
      </c>
      <c r="D11" s="7">
        <v>2</v>
      </c>
    </row>
    <row r="12" spans="1:7" x14ac:dyDescent="0.25">
      <c r="A12" t="s">
        <v>15</v>
      </c>
      <c r="B12" s="5">
        <v>325000</v>
      </c>
      <c r="C12" s="6">
        <v>2074</v>
      </c>
      <c r="D12" s="7">
        <v>3</v>
      </c>
    </row>
    <row r="13" spans="1:7" x14ac:dyDescent="0.25">
      <c r="A13" t="s">
        <v>16</v>
      </c>
      <c r="B13" s="5">
        <v>329900</v>
      </c>
      <c r="C13" s="6">
        <v>1710</v>
      </c>
      <c r="D13" s="7">
        <v>3</v>
      </c>
    </row>
    <row r="14" spans="1:7" x14ac:dyDescent="0.25">
      <c r="A14" t="s">
        <v>17</v>
      </c>
      <c r="B14" s="5">
        <v>339000</v>
      </c>
      <c r="C14" s="6">
        <v>1632</v>
      </c>
      <c r="D14" s="7">
        <v>3</v>
      </c>
    </row>
    <row r="15" spans="1:7" x14ac:dyDescent="0.25">
      <c r="A15" t="s">
        <v>18</v>
      </c>
      <c r="B15" s="5">
        <v>339999</v>
      </c>
      <c r="C15" s="6">
        <v>1868</v>
      </c>
      <c r="D15" s="7">
        <v>3</v>
      </c>
    </row>
    <row r="16" spans="1:7" x14ac:dyDescent="0.25">
      <c r="A16" t="s">
        <v>19</v>
      </c>
      <c r="B16" s="5">
        <v>345000</v>
      </c>
      <c r="C16" s="6">
        <v>936</v>
      </c>
      <c r="D16" s="7">
        <v>3</v>
      </c>
    </row>
    <row r="17" spans="1:6" x14ac:dyDescent="0.25">
      <c r="A17" t="s">
        <v>21</v>
      </c>
      <c r="B17" s="5">
        <v>348000</v>
      </c>
      <c r="C17" s="6">
        <v>2802</v>
      </c>
      <c r="D17" s="7">
        <v>4</v>
      </c>
    </row>
    <row r="18" spans="1:6" x14ac:dyDescent="0.25">
      <c r="A18" t="s">
        <v>22</v>
      </c>
      <c r="B18" s="5">
        <v>350000</v>
      </c>
      <c r="C18" s="6">
        <v>1461</v>
      </c>
      <c r="D18" s="7">
        <v>3</v>
      </c>
    </row>
    <row r="19" spans="1:6" x14ac:dyDescent="0.25">
      <c r="A19" t="s">
        <v>23</v>
      </c>
      <c r="B19" s="5">
        <v>356000</v>
      </c>
      <c r="C19" s="6">
        <v>2384</v>
      </c>
      <c r="D19" s="7">
        <v>3</v>
      </c>
    </row>
    <row r="20" spans="1:6" x14ac:dyDescent="0.25">
      <c r="A20" t="s">
        <v>24</v>
      </c>
      <c r="B20" s="5">
        <v>359900</v>
      </c>
      <c r="C20" s="6">
        <v>2486</v>
      </c>
      <c r="D20" s="7">
        <v>3</v>
      </c>
    </row>
    <row r="21" spans="1:6" x14ac:dyDescent="0.25">
      <c r="A21" t="s">
        <v>25</v>
      </c>
      <c r="B21" s="5">
        <v>369900</v>
      </c>
      <c r="C21" s="6">
        <v>2050</v>
      </c>
      <c r="D21" s="7">
        <v>4</v>
      </c>
      <c r="F21" s="4"/>
    </row>
    <row r="22" spans="1:6" x14ac:dyDescent="0.25">
      <c r="A22" t="s">
        <v>26</v>
      </c>
      <c r="B22" s="5">
        <v>369950</v>
      </c>
      <c r="C22" s="6">
        <v>2262</v>
      </c>
      <c r="D22" s="7">
        <v>4</v>
      </c>
    </row>
    <row r="23" spans="1:6" x14ac:dyDescent="0.25">
      <c r="A23" t="s">
        <v>27</v>
      </c>
      <c r="B23" s="5">
        <v>370000</v>
      </c>
      <c r="C23" s="6">
        <v>2760</v>
      </c>
      <c r="D23" s="7">
        <v>3</v>
      </c>
      <c r="F23" s="4"/>
    </row>
    <row r="24" spans="1:6" x14ac:dyDescent="0.25">
      <c r="A24" t="s">
        <v>28</v>
      </c>
      <c r="B24" s="5">
        <v>374973</v>
      </c>
      <c r="C24" s="6">
        <v>1531</v>
      </c>
      <c r="D24" s="7">
        <v>3</v>
      </c>
      <c r="F24" s="4"/>
    </row>
    <row r="25" spans="1:6" x14ac:dyDescent="0.25">
      <c r="A25" t="s">
        <v>29</v>
      </c>
      <c r="B25" s="5">
        <v>375000</v>
      </c>
      <c r="C25" s="6">
        <v>1690</v>
      </c>
      <c r="D25" s="7">
        <v>3</v>
      </c>
      <c r="F25" s="4"/>
    </row>
    <row r="26" spans="1:6" x14ac:dyDescent="0.25">
      <c r="A26" t="s">
        <v>30</v>
      </c>
      <c r="B26" s="5">
        <v>379000</v>
      </c>
      <c r="C26" s="6">
        <v>2550</v>
      </c>
      <c r="D26" s="7">
        <v>3</v>
      </c>
    </row>
    <row r="27" spans="1:6" x14ac:dyDescent="0.25">
      <c r="A27" t="s">
        <v>31</v>
      </c>
      <c r="B27" s="5">
        <v>379000</v>
      </c>
      <c r="C27" s="6">
        <v>2702</v>
      </c>
      <c r="D27" s="7">
        <v>3</v>
      </c>
      <c r="F27" s="4"/>
    </row>
    <row r="28" spans="1:6" x14ac:dyDescent="0.25">
      <c r="A28" t="s">
        <v>32</v>
      </c>
      <c r="B28" s="5">
        <v>379900</v>
      </c>
      <c r="C28" s="6">
        <v>2344</v>
      </c>
      <c r="D28" s="7">
        <v>2</v>
      </c>
    </row>
    <row r="29" spans="1:6" x14ac:dyDescent="0.25">
      <c r="A29" t="s">
        <v>33</v>
      </c>
      <c r="B29" s="5">
        <v>379900</v>
      </c>
      <c r="C29" s="6">
        <v>1872</v>
      </c>
      <c r="D29" s="7">
        <v>3</v>
      </c>
      <c r="F29" s="4"/>
    </row>
    <row r="30" spans="1:6" x14ac:dyDescent="0.25">
      <c r="A30" t="s">
        <v>32</v>
      </c>
      <c r="B30" s="5">
        <v>379900</v>
      </c>
      <c r="C30" s="6">
        <v>2344</v>
      </c>
      <c r="D30" s="7">
        <v>2</v>
      </c>
    </row>
    <row r="31" spans="1:6" x14ac:dyDescent="0.25">
      <c r="A31" t="s">
        <v>34</v>
      </c>
      <c r="B31" s="5">
        <v>379999</v>
      </c>
      <c r="C31" s="6">
        <v>2602</v>
      </c>
      <c r="D31" s="7">
        <v>4</v>
      </c>
    </row>
    <row r="32" spans="1:6" x14ac:dyDescent="0.25">
      <c r="A32" t="s">
        <v>35</v>
      </c>
      <c r="B32" s="5">
        <v>382900</v>
      </c>
      <c r="C32" s="6">
        <v>2245</v>
      </c>
      <c r="D32" s="7">
        <v>3</v>
      </c>
    </row>
    <row r="33" spans="1:4" x14ac:dyDescent="0.25">
      <c r="A33" t="s">
        <v>36</v>
      </c>
      <c r="B33" s="5">
        <v>385000</v>
      </c>
      <c r="C33" s="6">
        <v>2197</v>
      </c>
      <c r="D33" s="7">
        <v>3</v>
      </c>
    </row>
    <row r="34" spans="1:4" x14ac:dyDescent="0.25">
      <c r="A34" t="s">
        <v>37</v>
      </c>
      <c r="B34" s="5">
        <v>389500</v>
      </c>
      <c r="C34" s="6">
        <v>2274</v>
      </c>
      <c r="D34" s="7">
        <v>4</v>
      </c>
    </row>
    <row r="35" spans="1:4" x14ac:dyDescent="0.25">
      <c r="A35" t="s">
        <v>38</v>
      </c>
      <c r="B35" s="5">
        <v>399900</v>
      </c>
      <c r="C35" s="6">
        <v>1998</v>
      </c>
      <c r="D35" s="7">
        <v>4</v>
      </c>
    </row>
    <row r="36" spans="1:4" x14ac:dyDescent="0.25">
      <c r="A36" t="s">
        <v>39</v>
      </c>
      <c r="B36" s="5">
        <v>399900</v>
      </c>
      <c r="C36" s="6">
        <v>1732</v>
      </c>
      <c r="D36" s="7">
        <v>3</v>
      </c>
    </row>
    <row r="37" spans="1:4" x14ac:dyDescent="0.25">
      <c r="A37" t="s">
        <v>40</v>
      </c>
      <c r="B37" s="5">
        <v>399999</v>
      </c>
      <c r="C37" s="6">
        <v>2339</v>
      </c>
      <c r="D37" s="7">
        <v>5</v>
      </c>
    </row>
    <row r="38" spans="1:4" x14ac:dyDescent="0.25">
      <c r="A38" t="s">
        <v>41</v>
      </c>
      <c r="B38" s="5">
        <v>400000</v>
      </c>
      <c r="C38" s="6">
        <v>1080</v>
      </c>
      <c r="D38" s="7">
        <v>1</v>
      </c>
    </row>
    <row r="39" spans="1:4" x14ac:dyDescent="0.25">
      <c r="A39" t="s">
        <v>42</v>
      </c>
      <c r="B39" s="5">
        <v>410000</v>
      </c>
      <c r="C39" s="6">
        <v>2384</v>
      </c>
      <c r="D39" s="7">
        <v>3</v>
      </c>
    </row>
    <row r="40" spans="1:4" x14ac:dyDescent="0.25">
      <c r="A40" t="s">
        <v>43</v>
      </c>
      <c r="B40" s="5">
        <v>414000</v>
      </c>
      <c r="C40" s="6">
        <v>1176</v>
      </c>
      <c r="D40" s="7">
        <v>3</v>
      </c>
    </row>
    <row r="41" spans="1:4" x14ac:dyDescent="0.25">
      <c r="A41" t="s">
        <v>44</v>
      </c>
      <c r="B41" s="5">
        <v>425000</v>
      </c>
      <c r="C41" s="6">
        <v>2229</v>
      </c>
      <c r="D41" s="7">
        <v>4</v>
      </c>
    </row>
    <row r="42" spans="1:4" x14ac:dyDescent="0.25">
      <c r="A42" t="s">
        <v>45</v>
      </c>
      <c r="B42" s="5">
        <v>425000</v>
      </c>
      <c r="C42" s="6">
        <v>2737</v>
      </c>
      <c r="D42" s="7">
        <v>4</v>
      </c>
    </row>
    <row r="43" spans="1:4" x14ac:dyDescent="0.25">
      <c r="A43" t="s">
        <v>46</v>
      </c>
      <c r="B43" s="5">
        <v>433900</v>
      </c>
      <c r="C43" s="6">
        <v>1708</v>
      </c>
      <c r="D43" s="7">
        <v>4</v>
      </c>
    </row>
    <row r="44" spans="1:4" x14ac:dyDescent="0.25">
      <c r="A44" t="s">
        <v>47</v>
      </c>
      <c r="B44" s="5">
        <v>435000</v>
      </c>
      <c r="C44" s="6">
        <v>2974</v>
      </c>
      <c r="D44" s="7">
        <v>5</v>
      </c>
    </row>
    <row r="45" spans="1:4" x14ac:dyDescent="0.25">
      <c r="A45" t="s">
        <v>48</v>
      </c>
      <c r="B45" s="5">
        <v>439500</v>
      </c>
      <c r="C45" s="6">
        <v>2589</v>
      </c>
      <c r="D45" s="7">
        <v>4</v>
      </c>
    </row>
    <row r="46" spans="1:4" x14ac:dyDescent="0.25">
      <c r="A46" t="s">
        <v>49</v>
      </c>
      <c r="B46" s="5">
        <v>445000</v>
      </c>
      <c r="C46" s="6">
        <v>2518</v>
      </c>
      <c r="D46" s="7">
        <v>4</v>
      </c>
    </row>
    <row r="47" spans="1:4" x14ac:dyDescent="0.25">
      <c r="A47" t="s">
        <v>50</v>
      </c>
      <c r="B47" s="5">
        <v>445900</v>
      </c>
      <c r="C47" s="6">
        <v>3716</v>
      </c>
      <c r="D47" s="7">
        <v>3</v>
      </c>
    </row>
    <row r="48" spans="1:4" x14ac:dyDescent="0.25">
      <c r="A48" t="s">
        <v>51</v>
      </c>
      <c r="B48" s="5">
        <v>447500</v>
      </c>
      <c r="C48" s="6">
        <v>2384</v>
      </c>
      <c r="D48" s="7">
        <v>5</v>
      </c>
    </row>
    <row r="49" spans="1:4" x14ac:dyDescent="0.25">
      <c r="A49" t="s">
        <v>52</v>
      </c>
      <c r="B49" s="5">
        <v>450000</v>
      </c>
      <c r="C49" s="6">
        <v>2519</v>
      </c>
      <c r="D49" s="7">
        <v>3</v>
      </c>
    </row>
    <row r="50" spans="1:4" x14ac:dyDescent="0.25">
      <c r="A50" t="s">
        <v>53</v>
      </c>
      <c r="B50" s="5">
        <v>450000</v>
      </c>
      <c r="C50" s="6">
        <v>2990</v>
      </c>
      <c r="D50" s="7">
        <v>5</v>
      </c>
    </row>
    <row r="51" spans="1:4" x14ac:dyDescent="0.25">
      <c r="A51" t="s">
        <v>54</v>
      </c>
      <c r="B51" s="5">
        <v>450000</v>
      </c>
      <c r="C51" s="6">
        <v>2780</v>
      </c>
      <c r="D51" s="7">
        <v>4</v>
      </c>
    </row>
    <row r="52" spans="1:4" x14ac:dyDescent="0.25">
      <c r="A52" t="s">
        <v>55</v>
      </c>
      <c r="B52" s="5">
        <v>456000</v>
      </c>
      <c r="C52" s="6">
        <v>2904</v>
      </c>
      <c r="D52" s="7">
        <v>5</v>
      </c>
    </row>
    <row r="53" spans="1:4" x14ac:dyDescent="0.25">
      <c r="A53" t="s">
        <v>56</v>
      </c>
      <c r="B53" s="5">
        <v>457000</v>
      </c>
      <c r="C53" s="6">
        <v>3263</v>
      </c>
      <c r="D53" s="7">
        <v>4</v>
      </c>
    </row>
    <row r="54" spans="1:4" x14ac:dyDescent="0.25">
      <c r="A54" t="s">
        <v>57</v>
      </c>
      <c r="B54" s="5">
        <v>460000</v>
      </c>
      <c r="C54" s="6">
        <v>3531</v>
      </c>
      <c r="D54" s="7">
        <v>5</v>
      </c>
    </row>
    <row r="55" spans="1:4" x14ac:dyDescent="0.25">
      <c r="A55" t="s">
        <v>58</v>
      </c>
      <c r="B55" s="5">
        <v>468000</v>
      </c>
      <c r="C55" s="6">
        <v>3343</v>
      </c>
      <c r="D55" s="7">
        <v>5</v>
      </c>
    </row>
    <row r="56" spans="1:4" x14ac:dyDescent="0.25">
      <c r="A56" t="s">
        <v>59</v>
      </c>
      <c r="B56" s="5">
        <v>469000</v>
      </c>
      <c r="C56" s="6">
        <v>2124</v>
      </c>
      <c r="D56" s="7">
        <v>4</v>
      </c>
    </row>
    <row r="57" spans="1:4" x14ac:dyDescent="0.25">
      <c r="A57" t="s">
        <v>60</v>
      </c>
      <c r="B57" s="5">
        <v>480000</v>
      </c>
      <c r="C57" s="6">
        <v>3074</v>
      </c>
      <c r="D57" s="7">
        <v>6</v>
      </c>
    </row>
    <row r="58" spans="1:4" x14ac:dyDescent="0.25">
      <c r="A58" t="s">
        <v>61</v>
      </c>
      <c r="B58" s="5">
        <v>495000</v>
      </c>
      <c r="C58" s="6">
        <v>3152</v>
      </c>
      <c r="D58" s="7">
        <v>4</v>
      </c>
    </row>
    <row r="59" spans="1:4" x14ac:dyDescent="0.25">
      <c r="A59" t="s">
        <v>62</v>
      </c>
      <c r="B59" s="5">
        <v>498000</v>
      </c>
      <c r="C59" s="6">
        <v>3298</v>
      </c>
      <c r="D59" s="7">
        <v>4</v>
      </c>
    </row>
    <row r="60" spans="1:4" x14ac:dyDescent="0.25">
      <c r="A60" t="s">
        <v>63</v>
      </c>
      <c r="B60" s="5">
        <v>499900</v>
      </c>
      <c r="C60" s="6">
        <v>3193</v>
      </c>
      <c r="D60" s="7">
        <v>4</v>
      </c>
    </row>
    <row r="61" spans="1:4" x14ac:dyDescent="0.25">
      <c r="A61" t="s">
        <v>64</v>
      </c>
      <c r="B61" s="5">
        <v>500000</v>
      </c>
      <c r="C61" s="6">
        <v>3262</v>
      </c>
      <c r="D61" s="7">
        <v>5</v>
      </c>
    </row>
    <row r="62" spans="1:4" x14ac:dyDescent="0.25">
      <c r="A62" t="s">
        <v>65</v>
      </c>
      <c r="B62" s="5">
        <v>519000</v>
      </c>
      <c r="C62" s="6">
        <v>3588</v>
      </c>
      <c r="D62" s="7">
        <v>4</v>
      </c>
    </row>
    <row r="63" spans="1:4" x14ac:dyDescent="0.25">
      <c r="A63" t="s">
        <v>66</v>
      </c>
      <c r="B63" s="5">
        <v>524900</v>
      </c>
      <c r="C63" s="6">
        <v>3090</v>
      </c>
      <c r="D63" s="7">
        <v>4</v>
      </c>
    </row>
    <row r="64" spans="1:4" x14ac:dyDescent="0.25">
      <c r="A64" t="s">
        <v>67</v>
      </c>
      <c r="B64" s="5">
        <v>539900</v>
      </c>
      <c r="C64" s="6">
        <v>2755</v>
      </c>
      <c r="D64" s="7">
        <v>4</v>
      </c>
    </row>
    <row r="65" spans="1:4" x14ac:dyDescent="0.25">
      <c r="A65" t="s">
        <v>68</v>
      </c>
      <c r="B65" s="5">
        <v>540000</v>
      </c>
      <c r="C65" s="6">
        <v>2508</v>
      </c>
      <c r="D65" s="7">
        <v>4</v>
      </c>
    </row>
    <row r="66" spans="1:4" x14ac:dyDescent="0.25">
      <c r="A66" t="s">
        <v>69</v>
      </c>
      <c r="B66" s="5">
        <v>550000</v>
      </c>
      <c r="C66" s="6">
        <v>3222</v>
      </c>
      <c r="D66" s="7">
        <v>3</v>
      </c>
    </row>
    <row r="67" spans="1:4" x14ac:dyDescent="0.25">
      <c r="A67" t="s">
        <v>70</v>
      </c>
      <c r="B67" s="5">
        <v>551990</v>
      </c>
      <c r="C67" s="6">
        <v>2668</v>
      </c>
      <c r="D67" s="7">
        <v>3</v>
      </c>
    </row>
    <row r="68" spans="1:4" x14ac:dyDescent="0.25">
      <c r="A68" t="s">
        <v>71</v>
      </c>
      <c r="B68" s="5">
        <v>559900</v>
      </c>
      <c r="C68" s="6">
        <v>3891</v>
      </c>
      <c r="D68" s="7">
        <v>4</v>
      </c>
    </row>
    <row r="69" spans="1:4" x14ac:dyDescent="0.25">
      <c r="A69" t="s">
        <v>72</v>
      </c>
      <c r="B69" s="5">
        <v>564900</v>
      </c>
      <c r="C69" s="6">
        <v>2963</v>
      </c>
      <c r="D69" s="7">
        <v>4</v>
      </c>
    </row>
    <row r="70" spans="1:4" x14ac:dyDescent="0.25">
      <c r="A70" t="s">
        <v>73</v>
      </c>
      <c r="B70" s="5">
        <v>578900</v>
      </c>
      <c r="C70" s="6">
        <v>3140</v>
      </c>
      <c r="D70" s="7">
        <v>3</v>
      </c>
    </row>
    <row r="71" spans="1:4" x14ac:dyDescent="0.25">
      <c r="A71" t="s">
        <v>74</v>
      </c>
      <c r="B71" s="5">
        <v>580000</v>
      </c>
      <c r="C71" s="6">
        <v>4255</v>
      </c>
      <c r="D71" s="7">
        <v>6</v>
      </c>
    </row>
    <row r="72" spans="1:4" x14ac:dyDescent="0.25">
      <c r="A72" t="s">
        <v>75</v>
      </c>
      <c r="B72" s="5">
        <v>585000</v>
      </c>
      <c r="C72" s="6">
        <v>4108</v>
      </c>
      <c r="D72" s="7">
        <v>5</v>
      </c>
    </row>
    <row r="73" spans="1:4" x14ac:dyDescent="0.25">
      <c r="A73" t="s">
        <v>76</v>
      </c>
      <c r="B73" s="5">
        <v>585990</v>
      </c>
      <c r="C73" s="6">
        <v>2223</v>
      </c>
      <c r="D73" s="7">
        <v>3</v>
      </c>
    </row>
    <row r="74" spans="1:4" x14ac:dyDescent="0.25">
      <c r="A74" t="s">
        <v>77</v>
      </c>
      <c r="B74" s="5">
        <v>585990</v>
      </c>
      <c r="C74" s="6">
        <v>3240</v>
      </c>
      <c r="D74" s="7">
        <v>3</v>
      </c>
    </row>
    <row r="75" spans="1:4" x14ac:dyDescent="0.25">
      <c r="A75" t="s">
        <v>78</v>
      </c>
      <c r="B75" s="5">
        <v>589000</v>
      </c>
      <c r="C75" s="6">
        <v>3336</v>
      </c>
      <c r="D75" s="7">
        <v>4</v>
      </c>
    </row>
    <row r="76" spans="1:4" x14ac:dyDescent="0.25">
      <c r="A76" t="s">
        <v>79</v>
      </c>
      <c r="B76" s="5">
        <v>594990</v>
      </c>
      <c r="C76" s="6">
        <v>2172</v>
      </c>
      <c r="D76" s="7">
        <v>2</v>
      </c>
    </row>
    <row r="77" spans="1:4" x14ac:dyDescent="0.25">
      <c r="A77" t="s">
        <v>80</v>
      </c>
      <c r="B77" s="5">
        <v>594990</v>
      </c>
      <c r="C77" s="6">
        <v>3278</v>
      </c>
      <c r="D77" s="7">
        <v>4</v>
      </c>
    </row>
    <row r="78" spans="1:4" x14ac:dyDescent="0.25">
      <c r="A78" t="s">
        <v>81</v>
      </c>
      <c r="B78" s="5">
        <v>595000</v>
      </c>
      <c r="C78" s="6">
        <v>3202</v>
      </c>
      <c r="D78" s="7">
        <v>4</v>
      </c>
    </row>
    <row r="79" spans="1:4" x14ac:dyDescent="0.25">
      <c r="A79" t="s">
        <v>82</v>
      </c>
      <c r="B79" s="5">
        <v>599000</v>
      </c>
      <c r="C79" s="6">
        <v>3333</v>
      </c>
      <c r="D79" s="7">
        <v>4</v>
      </c>
    </row>
    <row r="80" spans="1:4" x14ac:dyDescent="0.25">
      <c r="A80" t="s">
        <v>83</v>
      </c>
      <c r="B80" s="5">
        <v>600000</v>
      </c>
      <c r="C80" s="6">
        <v>4146</v>
      </c>
      <c r="D80" s="7">
        <v>3</v>
      </c>
    </row>
    <row r="81" spans="1:4" x14ac:dyDescent="0.25">
      <c r="A81" t="s">
        <v>84</v>
      </c>
      <c r="B81" s="5">
        <v>609000</v>
      </c>
      <c r="C81" s="6">
        <v>3922</v>
      </c>
      <c r="D81" s="7">
        <v>5</v>
      </c>
    </row>
    <row r="82" spans="1:4" x14ac:dyDescent="0.25">
      <c r="A82" t="s">
        <v>85</v>
      </c>
      <c r="B82" s="5">
        <v>625000</v>
      </c>
      <c r="C82" s="6">
        <v>3260</v>
      </c>
      <c r="D82" s="7">
        <v>5</v>
      </c>
    </row>
    <row r="83" spans="1:4" x14ac:dyDescent="0.25">
      <c r="A83" t="s">
        <v>86</v>
      </c>
      <c r="B83" s="5">
        <v>641000</v>
      </c>
      <c r="C83" s="6">
        <v>3383</v>
      </c>
      <c r="D83" s="7">
        <v>4</v>
      </c>
    </row>
    <row r="84" spans="1:4" x14ac:dyDescent="0.25">
      <c r="A84" t="s">
        <v>87</v>
      </c>
      <c r="B84" s="5">
        <v>649000</v>
      </c>
      <c r="C84" s="6">
        <v>3717</v>
      </c>
      <c r="D84" s="7">
        <v>4</v>
      </c>
    </row>
    <row r="85" spans="1:4" x14ac:dyDescent="0.25">
      <c r="A85" t="s">
        <v>88</v>
      </c>
      <c r="B85" s="5">
        <v>670000</v>
      </c>
      <c r="C85" s="6">
        <v>4718</v>
      </c>
      <c r="D85" s="7">
        <v>5</v>
      </c>
    </row>
    <row r="86" spans="1:4" x14ac:dyDescent="0.25">
      <c r="A86" t="s">
        <v>89</v>
      </c>
      <c r="B86" s="5">
        <v>675000</v>
      </c>
      <c r="C86" s="6">
        <v>4013</v>
      </c>
      <c r="D86" s="7">
        <v>4</v>
      </c>
    </row>
    <row r="87" spans="1:4" x14ac:dyDescent="0.25">
      <c r="A87" t="s">
        <v>90</v>
      </c>
      <c r="B87" s="5">
        <v>685000</v>
      </c>
      <c r="C87" s="6">
        <v>5432</v>
      </c>
      <c r="D87" s="7">
        <v>4</v>
      </c>
    </row>
    <row r="88" spans="1:4" x14ac:dyDescent="0.25">
      <c r="A88" t="s">
        <v>91</v>
      </c>
      <c r="B88" s="5">
        <v>710000</v>
      </c>
      <c r="C88" s="6">
        <v>4171</v>
      </c>
      <c r="D88" s="7">
        <v>5</v>
      </c>
    </row>
    <row r="89" spans="1:4" x14ac:dyDescent="0.25">
      <c r="A89" t="s">
        <v>92</v>
      </c>
      <c r="B89" s="5">
        <v>715000</v>
      </c>
      <c r="C89" s="6">
        <v>3050</v>
      </c>
      <c r="D89" s="7">
        <v>4</v>
      </c>
    </row>
    <row r="90" spans="1:4" x14ac:dyDescent="0.25">
      <c r="A90" t="s">
        <v>93</v>
      </c>
      <c r="B90" s="5">
        <v>720000</v>
      </c>
      <c r="C90" s="6">
        <v>4483</v>
      </c>
      <c r="D90" s="7">
        <v>7</v>
      </c>
    </row>
    <row r="91" spans="1:4" x14ac:dyDescent="0.25">
      <c r="A91" t="s">
        <v>94</v>
      </c>
      <c r="B91" s="5">
        <v>750000</v>
      </c>
      <c r="C91" s="6">
        <v>4490</v>
      </c>
      <c r="D91" s="7">
        <v>5</v>
      </c>
    </row>
    <row r="92" spans="1:4" x14ac:dyDescent="0.25">
      <c r="A92" t="s">
        <v>95</v>
      </c>
      <c r="B92" s="5">
        <v>769000</v>
      </c>
      <c r="C92" s="6">
        <v>5225</v>
      </c>
      <c r="D92" s="7">
        <v>5</v>
      </c>
    </row>
    <row r="93" spans="1:4" x14ac:dyDescent="0.25">
      <c r="A93" t="s">
        <v>96</v>
      </c>
      <c r="B93" s="5">
        <v>769900</v>
      </c>
      <c r="C93" s="6">
        <v>3577</v>
      </c>
      <c r="D93" s="7">
        <v>4</v>
      </c>
    </row>
    <row r="94" spans="1:4" x14ac:dyDescent="0.25">
      <c r="A94" t="s">
        <v>97</v>
      </c>
      <c r="B94" s="5">
        <v>789999</v>
      </c>
      <c r="C94" s="6">
        <v>4944</v>
      </c>
      <c r="D94" s="7">
        <v>5</v>
      </c>
    </row>
    <row r="95" spans="1:4" x14ac:dyDescent="0.25">
      <c r="A95" t="s">
        <v>98</v>
      </c>
      <c r="B95" s="5">
        <v>799000</v>
      </c>
      <c r="C95" s="6">
        <v>4077</v>
      </c>
      <c r="D95" s="7">
        <v>5</v>
      </c>
    </row>
    <row r="96" spans="1:4" x14ac:dyDescent="0.25">
      <c r="A96" t="s">
        <v>99</v>
      </c>
      <c r="B96" s="5">
        <v>815000</v>
      </c>
      <c r="C96" s="6">
        <v>4768</v>
      </c>
      <c r="D96" s="7">
        <v>5</v>
      </c>
    </row>
    <row r="97" spans="1:4" x14ac:dyDescent="0.25">
      <c r="A97" t="s">
        <v>100</v>
      </c>
      <c r="B97" s="5">
        <v>849000</v>
      </c>
      <c r="C97" s="6">
        <v>6194</v>
      </c>
      <c r="D97" s="7">
        <v>7</v>
      </c>
    </row>
    <row r="98" spans="1:4" x14ac:dyDescent="0.25">
      <c r="A98" t="s">
        <v>101</v>
      </c>
      <c r="B98" s="5">
        <v>875000</v>
      </c>
      <c r="C98" s="6">
        <v>5190</v>
      </c>
      <c r="D98" s="7">
        <v>5</v>
      </c>
    </row>
    <row r="99" spans="1:4" x14ac:dyDescent="0.25">
      <c r="A99" t="s">
        <v>102</v>
      </c>
      <c r="B99" s="5">
        <v>949000</v>
      </c>
      <c r="C99" s="6">
        <v>6325</v>
      </c>
      <c r="D99" s="7">
        <v>5</v>
      </c>
    </row>
    <row r="100" spans="1:4" x14ac:dyDescent="0.25">
      <c r="A100" t="s">
        <v>103</v>
      </c>
      <c r="B100" s="5">
        <v>999999</v>
      </c>
      <c r="C100" s="6">
        <v>3923</v>
      </c>
      <c r="D100" s="7">
        <v>4</v>
      </c>
    </row>
    <row r="101" spans="1:4" x14ac:dyDescent="0.25">
      <c r="A101" t="s">
        <v>104</v>
      </c>
      <c r="B101" s="5">
        <v>1375000</v>
      </c>
      <c r="C101" s="6">
        <v>6406</v>
      </c>
      <c r="D101" s="7">
        <v>6</v>
      </c>
    </row>
    <row r="102" spans="1:4" x14ac:dyDescent="0.25">
      <c r="A102" t="s">
        <v>105</v>
      </c>
      <c r="B102" s="5">
        <v>2295000</v>
      </c>
      <c r="C102" s="6">
        <v>8677</v>
      </c>
      <c r="D102" s="7">
        <v>6</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3"/>
  <sheetViews>
    <sheetView tabSelected="1" workbookViewId="0">
      <selection activeCell="D21" sqref="D21:H28"/>
    </sheetView>
  </sheetViews>
  <sheetFormatPr defaultRowHeight="15" x14ac:dyDescent="0.25"/>
  <cols>
    <col min="1" max="1" width="19.5703125" customWidth="1"/>
    <col min="2" max="2" width="5.42578125" customWidth="1"/>
    <col min="3" max="6" width="17.42578125" customWidth="1"/>
    <col min="7" max="7" width="12.7109375" customWidth="1"/>
    <col min="8" max="10" width="17.42578125" customWidth="1"/>
    <col min="11" max="11" width="17.42578125" bestFit="1" customWidth="1"/>
    <col min="12" max="12" width="12.7109375" customWidth="1"/>
    <col min="13" max="13" width="18.28515625" bestFit="1" customWidth="1"/>
  </cols>
  <sheetData>
    <row r="3" spans="1:13" x14ac:dyDescent="0.25">
      <c r="A3" s="15" t="s">
        <v>7</v>
      </c>
      <c r="J3" s="4" t="s">
        <v>110</v>
      </c>
    </row>
    <row r="4" spans="1:13" x14ac:dyDescent="0.25">
      <c r="A4" s="15" t="s">
        <v>1</v>
      </c>
      <c r="B4" t="s">
        <v>120</v>
      </c>
      <c r="K4" t="s">
        <v>129</v>
      </c>
      <c r="L4" t="s">
        <v>113</v>
      </c>
      <c r="M4" t="s">
        <v>114</v>
      </c>
    </row>
    <row r="5" spans="1:13" x14ac:dyDescent="0.25">
      <c r="A5" s="11" t="s">
        <v>115</v>
      </c>
      <c r="B5" s="14">
        <v>51</v>
      </c>
      <c r="J5">
        <v>150000</v>
      </c>
      <c r="K5">
        <f t="shared" ref="K5:K11" si="0">J5+310000</f>
        <v>460000</v>
      </c>
      <c r="L5">
        <v>51</v>
      </c>
      <c r="M5">
        <f t="shared" ref="M5:M11" si="1">L5/100</f>
        <v>0.51</v>
      </c>
    </row>
    <row r="6" spans="1:13" x14ac:dyDescent="0.25">
      <c r="A6" s="11" t="s">
        <v>116</v>
      </c>
      <c r="B6" s="14">
        <v>40</v>
      </c>
      <c r="J6">
        <f t="shared" ref="J6:J11" si="2">K5</f>
        <v>460000</v>
      </c>
      <c r="K6">
        <f t="shared" si="0"/>
        <v>770000</v>
      </c>
      <c r="L6">
        <v>40</v>
      </c>
      <c r="M6">
        <f t="shared" si="1"/>
        <v>0.4</v>
      </c>
    </row>
    <row r="7" spans="1:13" x14ac:dyDescent="0.25">
      <c r="A7" s="11" t="s">
        <v>117</v>
      </c>
      <c r="B7" s="14">
        <v>7</v>
      </c>
      <c r="J7">
        <f t="shared" si="2"/>
        <v>770000</v>
      </c>
      <c r="K7">
        <f t="shared" si="0"/>
        <v>1080000</v>
      </c>
      <c r="L7">
        <v>7</v>
      </c>
      <c r="M7">
        <f t="shared" si="1"/>
        <v>7.0000000000000007E-2</v>
      </c>
    </row>
    <row r="8" spans="1:13" x14ac:dyDescent="0.25">
      <c r="A8" s="11" t="s">
        <v>118</v>
      </c>
      <c r="B8" s="14">
        <v>1</v>
      </c>
      <c r="J8">
        <f t="shared" si="2"/>
        <v>1080000</v>
      </c>
      <c r="K8">
        <f t="shared" si="0"/>
        <v>1390000</v>
      </c>
      <c r="L8">
        <v>1</v>
      </c>
      <c r="M8">
        <f t="shared" si="1"/>
        <v>0.01</v>
      </c>
    </row>
    <row r="9" spans="1:13" x14ac:dyDescent="0.25">
      <c r="A9" s="11" t="s">
        <v>119</v>
      </c>
      <c r="B9" s="14">
        <v>1</v>
      </c>
      <c r="J9">
        <f t="shared" si="2"/>
        <v>1390000</v>
      </c>
      <c r="K9">
        <f t="shared" si="0"/>
        <v>1700000</v>
      </c>
      <c r="L9">
        <v>0</v>
      </c>
      <c r="M9">
        <f t="shared" si="1"/>
        <v>0</v>
      </c>
    </row>
    <row r="10" spans="1:13" x14ac:dyDescent="0.25">
      <c r="A10" s="11" t="s">
        <v>20</v>
      </c>
      <c r="B10" s="14">
        <v>100</v>
      </c>
      <c r="J10">
        <f t="shared" si="2"/>
        <v>1700000</v>
      </c>
      <c r="K10">
        <f t="shared" si="0"/>
        <v>2010000</v>
      </c>
      <c r="L10">
        <v>0</v>
      </c>
      <c r="M10">
        <f t="shared" si="1"/>
        <v>0</v>
      </c>
    </row>
    <row r="11" spans="1:13" x14ac:dyDescent="0.25">
      <c r="J11">
        <f t="shared" si="2"/>
        <v>2010000</v>
      </c>
      <c r="K11">
        <f t="shared" si="0"/>
        <v>2320000</v>
      </c>
      <c r="L11">
        <v>1</v>
      </c>
      <c r="M11">
        <f t="shared" si="1"/>
        <v>0.01</v>
      </c>
    </row>
    <row r="14" spans="1:13" ht="15" customHeight="1" x14ac:dyDescent="0.25">
      <c r="J14" s="38" t="s">
        <v>130</v>
      </c>
      <c r="K14" s="38"/>
      <c r="L14" s="38"/>
      <c r="M14" s="38"/>
    </row>
    <row r="15" spans="1:13" x14ac:dyDescent="0.25">
      <c r="J15" s="38"/>
      <c r="K15" s="38"/>
      <c r="L15" s="38"/>
      <c r="M15" s="38"/>
    </row>
    <row r="16" spans="1:13" x14ac:dyDescent="0.25">
      <c r="J16" s="38"/>
      <c r="K16" s="38"/>
      <c r="L16" s="38"/>
      <c r="M16" s="38"/>
    </row>
    <row r="17" spans="4:14" x14ac:dyDescent="0.25">
      <c r="J17" s="28"/>
      <c r="K17" s="28"/>
      <c r="L17" s="28"/>
      <c r="M17" s="28"/>
    </row>
    <row r="18" spans="4:14" ht="15" customHeight="1" x14ac:dyDescent="0.25">
      <c r="J18" s="38" t="s">
        <v>131</v>
      </c>
      <c r="K18" s="38"/>
      <c r="L18" s="38"/>
      <c r="M18" s="38"/>
    </row>
    <row r="19" spans="4:14" x14ac:dyDescent="0.25">
      <c r="J19" s="38"/>
      <c r="K19" s="38"/>
      <c r="L19" s="38"/>
      <c r="M19" s="38"/>
    </row>
    <row r="20" spans="4:14" x14ac:dyDescent="0.25">
      <c r="J20" s="38"/>
      <c r="K20" s="38"/>
      <c r="L20" s="38"/>
      <c r="M20" s="38"/>
    </row>
    <row r="21" spans="4:14" ht="15" customHeight="1" x14ac:dyDescent="0.25">
      <c r="D21" s="38" t="s">
        <v>139</v>
      </c>
      <c r="E21" s="38"/>
      <c r="F21" s="38"/>
      <c r="G21" s="38"/>
      <c r="H21" s="38"/>
      <c r="I21" s="29"/>
      <c r="J21" s="38"/>
      <c r="K21" s="38"/>
      <c r="L21" s="38"/>
      <c r="M21" s="38"/>
      <c r="N21" s="29"/>
    </row>
    <row r="22" spans="4:14" x14ac:dyDescent="0.25">
      <c r="D22" s="38"/>
      <c r="E22" s="38"/>
      <c r="F22" s="38"/>
      <c r="G22" s="38"/>
      <c r="H22" s="38"/>
      <c r="I22" s="29"/>
      <c r="J22" s="38"/>
      <c r="K22" s="38"/>
      <c r="L22" s="38"/>
      <c r="M22" s="38"/>
      <c r="N22" s="29"/>
    </row>
    <row r="23" spans="4:14" x14ac:dyDescent="0.25">
      <c r="D23" s="38"/>
      <c r="E23" s="38"/>
      <c r="F23" s="38"/>
      <c r="G23" s="38"/>
      <c r="H23" s="38"/>
      <c r="I23" s="29"/>
      <c r="J23" s="38"/>
      <c r="K23" s="38"/>
      <c r="L23" s="38"/>
      <c r="M23" s="38"/>
      <c r="N23" s="29"/>
    </row>
    <row r="24" spans="4:14" x14ac:dyDescent="0.25">
      <c r="D24" s="38"/>
      <c r="E24" s="38"/>
      <c r="F24" s="38"/>
      <c r="G24" s="38"/>
      <c r="H24" s="38"/>
      <c r="I24" s="29"/>
      <c r="J24" s="29"/>
      <c r="K24" s="29"/>
      <c r="L24" s="29"/>
      <c r="M24" s="29"/>
      <c r="N24" s="29"/>
    </row>
    <row r="25" spans="4:14" x14ac:dyDescent="0.25">
      <c r="D25" s="38"/>
      <c r="E25" s="38"/>
      <c r="F25" s="38"/>
      <c r="G25" s="38"/>
      <c r="H25" s="38"/>
      <c r="I25" s="29"/>
      <c r="J25" s="29"/>
      <c r="K25" s="29"/>
      <c r="L25" s="29"/>
      <c r="M25" s="29"/>
      <c r="N25" s="29"/>
    </row>
    <row r="26" spans="4:14" x14ac:dyDescent="0.25">
      <c r="D26" s="38"/>
      <c r="E26" s="38"/>
      <c r="F26" s="38"/>
      <c r="G26" s="38"/>
      <c r="H26" s="38"/>
      <c r="I26" s="29"/>
      <c r="J26" s="29"/>
      <c r="K26" s="29"/>
      <c r="L26" s="29"/>
      <c r="M26" s="29"/>
      <c r="N26" s="29"/>
    </row>
    <row r="27" spans="4:14" x14ac:dyDescent="0.25">
      <c r="D27" s="38"/>
      <c r="E27" s="38"/>
      <c r="F27" s="38"/>
      <c r="G27" s="38"/>
      <c r="H27" s="38"/>
      <c r="I27" s="29"/>
      <c r="J27" s="29"/>
      <c r="K27" s="29"/>
      <c r="L27" s="29"/>
      <c r="M27" s="29"/>
      <c r="N27" s="29"/>
    </row>
    <row r="28" spans="4:14" x14ac:dyDescent="0.25">
      <c r="D28" s="38"/>
      <c r="E28" s="38"/>
      <c r="F28" s="38"/>
      <c r="G28" s="38"/>
      <c r="H28" s="38"/>
      <c r="I28" s="29"/>
      <c r="J28" s="29"/>
      <c r="K28" s="29"/>
      <c r="L28" s="29"/>
      <c r="M28" s="29"/>
      <c r="N28" s="29"/>
    </row>
    <row r="30" spans="4:14" x14ac:dyDescent="0.25">
      <c r="D30" t="s">
        <v>132</v>
      </c>
      <c r="E30">
        <v>150000</v>
      </c>
      <c r="F30">
        <v>379000</v>
      </c>
      <c r="G30" s="30">
        <v>0.25</v>
      </c>
    </row>
    <row r="31" spans="4:14" x14ac:dyDescent="0.25">
      <c r="D31" t="s">
        <v>133</v>
      </c>
      <c r="E31">
        <v>379000</v>
      </c>
      <c r="F31">
        <v>456000</v>
      </c>
      <c r="G31" s="30">
        <v>0.5</v>
      </c>
    </row>
    <row r="32" spans="4:14" x14ac:dyDescent="0.25">
      <c r="D32" t="s">
        <v>134</v>
      </c>
      <c r="E32">
        <v>456000</v>
      </c>
      <c r="F32">
        <v>594990</v>
      </c>
      <c r="G32" s="30">
        <v>0.75</v>
      </c>
    </row>
    <row r="33" spans="4:7" x14ac:dyDescent="0.25">
      <c r="D33" t="s">
        <v>135</v>
      </c>
      <c r="E33">
        <v>594990</v>
      </c>
      <c r="F33">
        <v>2320000</v>
      </c>
      <c r="G33" s="30">
        <v>1</v>
      </c>
    </row>
  </sheetData>
  <mergeCells count="3">
    <mergeCell ref="D21:H28"/>
    <mergeCell ref="J14:M16"/>
    <mergeCell ref="J18:M23"/>
  </mergeCell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36"/>
  <sheetViews>
    <sheetView workbookViewId="0">
      <selection activeCell="C18" sqref="C18"/>
    </sheetView>
  </sheetViews>
  <sheetFormatPr defaultRowHeight="15" x14ac:dyDescent="0.25"/>
  <cols>
    <col min="1" max="1" width="13.140625" bestFit="1" customWidth="1"/>
    <col min="2" max="2" width="28.28515625" bestFit="1" customWidth="1"/>
    <col min="3" max="4" width="9.140625" customWidth="1"/>
    <col min="5" max="5" width="12" bestFit="1" customWidth="1"/>
    <col min="6" max="9" width="9.140625" customWidth="1"/>
  </cols>
  <sheetData>
    <row r="3" spans="1:2" x14ac:dyDescent="0.25">
      <c r="A3" s="15" t="s">
        <v>6</v>
      </c>
      <c r="B3" t="s">
        <v>128</v>
      </c>
    </row>
    <row r="4" spans="1:2" x14ac:dyDescent="0.25">
      <c r="A4" s="16">
        <v>1</v>
      </c>
      <c r="B4" s="10">
        <v>2</v>
      </c>
    </row>
    <row r="5" spans="1:2" x14ac:dyDescent="0.25">
      <c r="A5" s="16">
        <v>2</v>
      </c>
      <c r="B5" s="10">
        <v>6</v>
      </c>
    </row>
    <row r="6" spans="1:2" x14ac:dyDescent="0.25">
      <c r="A6" s="16">
        <v>3</v>
      </c>
      <c r="B6" s="10">
        <v>29</v>
      </c>
    </row>
    <row r="7" spans="1:2" x14ac:dyDescent="0.25">
      <c r="A7" s="16">
        <v>4</v>
      </c>
      <c r="B7" s="10">
        <v>36</v>
      </c>
    </row>
    <row r="8" spans="1:2" x14ac:dyDescent="0.25">
      <c r="A8" s="16">
        <v>5</v>
      </c>
      <c r="B8" s="10">
        <v>21</v>
      </c>
    </row>
    <row r="9" spans="1:2" x14ac:dyDescent="0.25">
      <c r="A9" s="16">
        <v>6</v>
      </c>
      <c r="B9" s="10">
        <v>4</v>
      </c>
    </row>
    <row r="10" spans="1:2" x14ac:dyDescent="0.25">
      <c r="A10" s="16">
        <v>7</v>
      </c>
      <c r="B10" s="10">
        <v>2</v>
      </c>
    </row>
    <row r="11" spans="1:2" x14ac:dyDescent="0.25">
      <c r="A11" s="16" t="s">
        <v>20</v>
      </c>
      <c r="B11" s="10">
        <v>100</v>
      </c>
    </row>
    <row r="23" spans="5:16" x14ac:dyDescent="0.25">
      <c r="E23" s="38"/>
      <c r="F23" s="38"/>
      <c r="G23" s="38"/>
      <c r="H23" s="38"/>
      <c r="I23" s="38"/>
      <c r="J23" s="38"/>
      <c r="K23" s="38"/>
      <c r="L23" s="38"/>
      <c r="M23" s="38"/>
      <c r="N23" s="38"/>
      <c r="O23" s="38"/>
      <c r="P23" s="38"/>
    </row>
    <row r="24" spans="5:16" x14ac:dyDescent="0.25">
      <c r="E24" s="38"/>
      <c r="F24" s="38"/>
      <c r="G24" s="38"/>
      <c r="H24" s="38"/>
      <c r="I24" s="38"/>
      <c r="J24" s="38"/>
      <c r="K24" s="38"/>
      <c r="L24" s="38"/>
      <c r="M24" s="38"/>
      <c r="N24" s="38"/>
      <c r="O24" s="38"/>
      <c r="P24" s="38"/>
    </row>
    <row r="25" spans="5:16" x14ac:dyDescent="0.25">
      <c r="E25" s="38"/>
      <c r="F25" s="38"/>
      <c r="G25" s="38"/>
      <c r="H25" s="38"/>
      <c r="I25" s="38"/>
      <c r="J25" s="38"/>
      <c r="K25" s="38"/>
      <c r="L25" s="38"/>
      <c r="M25" s="38"/>
      <c r="N25" s="38"/>
      <c r="O25" s="38"/>
      <c r="P25" s="38"/>
    </row>
    <row r="26" spans="5:16" x14ac:dyDescent="0.25">
      <c r="E26" s="38"/>
      <c r="F26" s="38"/>
      <c r="G26" s="38"/>
      <c r="H26" s="38"/>
      <c r="I26" s="38"/>
      <c r="J26" s="38"/>
      <c r="K26" s="38"/>
      <c r="L26" s="38"/>
      <c r="M26" s="38"/>
      <c r="N26" s="38"/>
      <c r="O26" s="38"/>
      <c r="P26" s="38"/>
    </row>
    <row r="27" spans="5:16" x14ac:dyDescent="0.25">
      <c r="E27" s="38"/>
      <c r="F27" s="38"/>
      <c r="G27" s="38"/>
      <c r="H27" s="38"/>
      <c r="I27" s="38"/>
      <c r="J27" s="38"/>
      <c r="K27" s="38"/>
      <c r="L27" s="38"/>
      <c r="M27" s="38"/>
      <c r="N27" s="38"/>
      <c r="O27" s="38"/>
      <c r="P27" s="38"/>
    </row>
    <row r="28" spans="5:16" x14ac:dyDescent="0.25">
      <c r="E28" s="38"/>
      <c r="F28" s="38"/>
      <c r="G28" s="38"/>
      <c r="H28" s="38"/>
      <c r="I28" s="38"/>
      <c r="J28" s="38"/>
      <c r="K28" s="38"/>
      <c r="L28" s="38"/>
      <c r="M28" s="38"/>
      <c r="N28" s="38"/>
      <c r="O28" s="38"/>
      <c r="P28" s="38"/>
    </row>
    <row r="29" spans="5:16" x14ac:dyDescent="0.25">
      <c r="E29" s="38"/>
      <c r="F29" s="38"/>
      <c r="G29" s="38"/>
      <c r="H29" s="38"/>
      <c r="I29" s="38"/>
      <c r="J29" s="38"/>
      <c r="K29" s="38"/>
      <c r="L29" s="38"/>
      <c r="M29" s="38"/>
      <c r="N29" s="38"/>
      <c r="O29" s="38"/>
      <c r="P29" s="38"/>
    </row>
    <row r="30" spans="5:16" x14ac:dyDescent="0.25">
      <c r="E30" s="38"/>
      <c r="F30" s="38"/>
      <c r="G30" s="38"/>
      <c r="H30" s="38"/>
      <c r="I30" s="38"/>
      <c r="J30" s="38"/>
      <c r="K30" s="38"/>
      <c r="L30" s="38"/>
      <c r="M30" s="38"/>
      <c r="N30" s="38"/>
      <c r="O30" s="38"/>
      <c r="P30" s="38"/>
    </row>
    <row r="33" spans="5:8" x14ac:dyDescent="0.25">
      <c r="E33" t="s">
        <v>132</v>
      </c>
      <c r="F33">
        <v>150000</v>
      </c>
      <c r="G33">
        <v>379000</v>
      </c>
      <c r="H33" s="30">
        <v>0.25</v>
      </c>
    </row>
    <row r="34" spans="5:8" x14ac:dyDescent="0.25">
      <c r="E34" t="s">
        <v>133</v>
      </c>
      <c r="F34">
        <v>379000</v>
      </c>
      <c r="G34">
        <v>456000</v>
      </c>
      <c r="H34" s="30">
        <v>0.5</v>
      </c>
    </row>
    <row r="35" spans="5:8" x14ac:dyDescent="0.25">
      <c r="E35" t="s">
        <v>134</v>
      </c>
      <c r="F35">
        <v>456000</v>
      </c>
      <c r="G35">
        <v>594990</v>
      </c>
      <c r="H35" s="30">
        <v>0.75</v>
      </c>
    </row>
    <row r="36" spans="5:8" x14ac:dyDescent="0.25">
      <c r="E36" t="s">
        <v>135</v>
      </c>
      <c r="F36">
        <v>594990</v>
      </c>
      <c r="G36">
        <v>2320000</v>
      </c>
      <c r="H36" s="30">
        <v>1</v>
      </c>
    </row>
  </sheetData>
  <mergeCells count="1">
    <mergeCell ref="E23:P30"/>
  </mergeCell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topLeftCell="E91" zoomScaleNormal="100" workbookViewId="0">
      <selection activeCell="J106" sqref="J106"/>
    </sheetView>
  </sheetViews>
  <sheetFormatPr defaultColWidth="8.85546875" defaultRowHeight="15" x14ac:dyDescent="0.25"/>
  <cols>
    <col min="1" max="1" width="25.85546875" customWidth="1"/>
    <col min="2" max="2" width="20.28515625" bestFit="1" customWidth="1"/>
    <col min="3" max="3" width="20.28515625" customWidth="1"/>
    <col min="4" max="4" width="18.28515625" bestFit="1" customWidth="1"/>
    <col min="5" max="5" width="14.28515625" customWidth="1"/>
    <col min="6" max="6" width="23" bestFit="1" customWidth="1"/>
    <col min="7" max="8" width="23" customWidth="1"/>
    <col min="9" max="9" width="25.28515625" customWidth="1"/>
    <col min="10" max="10" width="12.28515625" bestFit="1" customWidth="1"/>
    <col min="11" max="11" width="11.140625" bestFit="1" customWidth="1"/>
    <col min="12" max="12" width="20.28515625" customWidth="1"/>
    <col min="15" max="15" width="14" bestFit="1" customWidth="1"/>
    <col min="17" max="17" width="10.140625" bestFit="1" customWidth="1"/>
    <col min="18" max="18" width="9" bestFit="1" customWidth="1"/>
    <col min="22" max="22" width="10.28515625" bestFit="1" customWidth="1"/>
    <col min="23" max="23" width="18.28515625" bestFit="1" customWidth="1"/>
  </cols>
  <sheetData>
    <row r="1" spans="1:20" x14ac:dyDescent="0.25">
      <c r="A1" s="4" t="s">
        <v>125</v>
      </c>
      <c r="I1" s="4" t="s">
        <v>126</v>
      </c>
    </row>
    <row r="2" spans="1:20" ht="60" x14ac:dyDescent="0.25">
      <c r="A2" s="26" t="s">
        <v>0</v>
      </c>
      <c r="B2" s="18" t="s">
        <v>1</v>
      </c>
      <c r="C2" s="18" t="s">
        <v>124</v>
      </c>
      <c r="D2" s="24" t="s">
        <v>2</v>
      </c>
      <c r="E2" s="26" t="s">
        <v>3</v>
      </c>
      <c r="F2" s="27" t="s">
        <v>137</v>
      </c>
      <c r="G2" s="27" t="s">
        <v>138</v>
      </c>
      <c r="I2" s="26" t="s">
        <v>0</v>
      </c>
      <c r="J2" s="18" t="s">
        <v>1</v>
      </c>
      <c r="K2" s="24" t="s">
        <v>2</v>
      </c>
      <c r="L2" s="18" t="s">
        <v>124</v>
      </c>
      <c r="M2" s="26" t="s">
        <v>3</v>
      </c>
      <c r="N2" s="27" t="s">
        <v>137</v>
      </c>
      <c r="O2" s="27" t="s">
        <v>138</v>
      </c>
    </row>
    <row r="3" spans="1:20" x14ac:dyDescent="0.25">
      <c r="A3" s="19" t="s">
        <v>4</v>
      </c>
      <c r="B3" s="20">
        <v>184000</v>
      </c>
      <c r="C3" s="20"/>
      <c r="D3" s="21">
        <v>844</v>
      </c>
      <c r="E3" s="22">
        <v>1</v>
      </c>
      <c r="F3" s="23">
        <f>B3-524028</f>
        <v>-340028</v>
      </c>
      <c r="G3" s="23">
        <f>F3^2</f>
        <v>115619040784</v>
      </c>
      <c r="H3" s="12"/>
      <c r="I3" s="19" t="s">
        <v>9</v>
      </c>
      <c r="J3" s="20">
        <v>255900</v>
      </c>
      <c r="K3" s="21">
        <v>636</v>
      </c>
      <c r="L3" s="20"/>
      <c r="M3" s="22">
        <v>2</v>
      </c>
      <c r="N3" s="25">
        <f>K3-2981</f>
        <v>-2345</v>
      </c>
      <c r="O3" s="25">
        <f>N3^2</f>
        <v>5499025</v>
      </c>
    </row>
    <row r="4" spans="1:20" x14ac:dyDescent="0.25">
      <c r="A4" s="19" t="s">
        <v>5</v>
      </c>
      <c r="B4" s="20">
        <v>189900</v>
      </c>
      <c r="C4" s="20"/>
      <c r="D4" s="21">
        <v>1964</v>
      </c>
      <c r="E4" s="22">
        <v>3</v>
      </c>
      <c r="F4" s="23">
        <f t="shared" ref="F4:F67" si="0">B4-524028</f>
        <v>-334128</v>
      </c>
      <c r="G4" s="23">
        <f t="shared" ref="G4:G67" si="1">F4^2</f>
        <v>111641520384</v>
      </c>
      <c r="H4" s="12"/>
      <c r="I4" s="19" t="s">
        <v>4</v>
      </c>
      <c r="J4" s="20">
        <v>184000</v>
      </c>
      <c r="K4" s="21">
        <v>844</v>
      </c>
      <c r="L4" s="20"/>
      <c r="M4" s="22">
        <v>1</v>
      </c>
      <c r="N4" s="25">
        <f t="shared" ref="N4:N67" si="2">K4-2981</f>
        <v>-2137</v>
      </c>
      <c r="O4" s="25">
        <f t="shared" ref="O4:O67" si="3">N4^2</f>
        <v>4566769</v>
      </c>
    </row>
    <row r="5" spans="1:20" x14ac:dyDescent="0.25">
      <c r="A5" s="19" t="s">
        <v>8</v>
      </c>
      <c r="B5" s="20">
        <v>215000</v>
      </c>
      <c r="C5" s="20"/>
      <c r="D5" s="21">
        <v>2484</v>
      </c>
      <c r="E5" s="22">
        <v>4</v>
      </c>
      <c r="F5" s="23">
        <f t="shared" si="0"/>
        <v>-309028</v>
      </c>
      <c r="G5" s="23">
        <f t="shared" si="1"/>
        <v>95498304784</v>
      </c>
      <c r="H5" s="12"/>
      <c r="I5" s="19" t="s">
        <v>19</v>
      </c>
      <c r="J5" s="20">
        <v>345000</v>
      </c>
      <c r="K5" s="21">
        <v>936</v>
      </c>
      <c r="L5" s="20"/>
      <c r="M5" s="22">
        <v>3</v>
      </c>
      <c r="N5" s="25">
        <f t="shared" si="2"/>
        <v>-2045</v>
      </c>
      <c r="O5" s="25">
        <f t="shared" si="3"/>
        <v>4182025</v>
      </c>
    </row>
    <row r="6" spans="1:20" x14ac:dyDescent="0.25">
      <c r="A6" s="19" t="s">
        <v>9</v>
      </c>
      <c r="B6" s="20">
        <v>255900</v>
      </c>
      <c r="C6" s="20"/>
      <c r="D6" s="21">
        <v>636</v>
      </c>
      <c r="E6" s="22">
        <v>2</v>
      </c>
      <c r="F6" s="23">
        <f t="shared" si="0"/>
        <v>-268128</v>
      </c>
      <c r="G6" s="23">
        <f t="shared" si="1"/>
        <v>71892624384</v>
      </c>
      <c r="H6" s="12"/>
      <c r="I6" s="19" t="s">
        <v>10</v>
      </c>
      <c r="J6" s="20">
        <v>272500</v>
      </c>
      <c r="K6" s="21">
        <v>1019</v>
      </c>
      <c r="L6" s="20"/>
      <c r="M6" s="22">
        <v>3</v>
      </c>
      <c r="N6" s="25">
        <f t="shared" si="2"/>
        <v>-1962</v>
      </c>
      <c r="O6" s="25">
        <f t="shared" si="3"/>
        <v>3849444</v>
      </c>
    </row>
    <row r="7" spans="1:20" x14ac:dyDescent="0.25">
      <c r="A7" s="19" t="s">
        <v>10</v>
      </c>
      <c r="B7" s="20">
        <v>272500</v>
      </c>
      <c r="C7" s="20"/>
      <c r="D7" s="21">
        <v>1019</v>
      </c>
      <c r="E7" s="22">
        <v>3</v>
      </c>
      <c r="F7" s="23">
        <f t="shared" si="0"/>
        <v>-251528</v>
      </c>
      <c r="G7" s="23">
        <f t="shared" si="1"/>
        <v>63266334784</v>
      </c>
      <c r="H7" s="12"/>
      <c r="I7" s="19" t="s">
        <v>13</v>
      </c>
      <c r="J7" s="20">
        <v>319900</v>
      </c>
      <c r="K7" s="21">
        <v>1024</v>
      </c>
      <c r="L7" s="20"/>
      <c r="M7" s="22">
        <v>2</v>
      </c>
      <c r="N7" s="25">
        <f t="shared" si="2"/>
        <v>-1957</v>
      </c>
      <c r="O7" s="25">
        <f t="shared" si="3"/>
        <v>3829849</v>
      </c>
    </row>
    <row r="8" spans="1:20" x14ac:dyDescent="0.25">
      <c r="A8" s="19" t="s">
        <v>11</v>
      </c>
      <c r="B8" s="20">
        <v>315000</v>
      </c>
      <c r="C8" s="20"/>
      <c r="D8" s="21">
        <v>2028</v>
      </c>
      <c r="E8" s="22">
        <v>4</v>
      </c>
      <c r="F8" s="23">
        <f t="shared" si="0"/>
        <v>-209028</v>
      </c>
      <c r="G8" s="23">
        <f t="shared" si="1"/>
        <v>43692704784</v>
      </c>
      <c r="H8" s="12"/>
      <c r="I8" s="19" t="s">
        <v>41</v>
      </c>
      <c r="J8" s="20">
        <v>400000</v>
      </c>
      <c r="K8" s="21">
        <v>1080</v>
      </c>
      <c r="L8" s="20"/>
      <c r="M8" s="22">
        <v>1</v>
      </c>
      <c r="N8" s="25">
        <f t="shared" si="2"/>
        <v>-1901</v>
      </c>
      <c r="O8" s="25">
        <f t="shared" si="3"/>
        <v>3613801</v>
      </c>
    </row>
    <row r="9" spans="1:20" x14ac:dyDescent="0.25">
      <c r="A9" s="19" t="s">
        <v>12</v>
      </c>
      <c r="B9" s="20">
        <v>315000</v>
      </c>
      <c r="C9" s="20"/>
      <c r="D9" s="21">
        <v>2080</v>
      </c>
      <c r="E9" s="22">
        <v>5</v>
      </c>
      <c r="F9" s="23">
        <f t="shared" si="0"/>
        <v>-209028</v>
      </c>
      <c r="G9" s="23">
        <f t="shared" si="1"/>
        <v>43692704784</v>
      </c>
      <c r="H9" s="12"/>
      <c r="I9" s="19" t="s">
        <v>14</v>
      </c>
      <c r="J9" s="20">
        <v>320000</v>
      </c>
      <c r="K9" s="21">
        <v>1170</v>
      </c>
      <c r="L9" s="20"/>
      <c r="M9" s="22">
        <v>2</v>
      </c>
      <c r="N9" s="25">
        <f t="shared" si="2"/>
        <v>-1811</v>
      </c>
      <c r="O9" s="25">
        <f t="shared" si="3"/>
        <v>3279721</v>
      </c>
    </row>
    <row r="10" spans="1:20" x14ac:dyDescent="0.25">
      <c r="A10" s="19" t="s">
        <v>13</v>
      </c>
      <c r="B10" s="20">
        <v>319900</v>
      </c>
      <c r="C10" s="20"/>
      <c r="D10" s="21">
        <v>1024</v>
      </c>
      <c r="E10" s="22">
        <v>2</v>
      </c>
      <c r="F10" s="23">
        <f t="shared" si="0"/>
        <v>-204128</v>
      </c>
      <c r="G10" s="23">
        <f t="shared" si="1"/>
        <v>41668240384</v>
      </c>
      <c r="H10" s="12"/>
      <c r="I10" s="19" t="s">
        <v>43</v>
      </c>
      <c r="J10" s="20">
        <v>414000</v>
      </c>
      <c r="K10" s="21">
        <v>1176</v>
      </c>
      <c r="L10" s="20"/>
      <c r="M10" s="22">
        <v>3</v>
      </c>
      <c r="N10" s="25">
        <f t="shared" si="2"/>
        <v>-1805</v>
      </c>
      <c r="O10" s="25">
        <f t="shared" si="3"/>
        <v>3258025</v>
      </c>
    </row>
    <row r="11" spans="1:20" x14ac:dyDescent="0.25">
      <c r="A11" s="19" t="s">
        <v>14</v>
      </c>
      <c r="B11" s="20">
        <v>320000</v>
      </c>
      <c r="C11" s="20"/>
      <c r="D11" s="21">
        <v>1170</v>
      </c>
      <c r="E11" s="22">
        <v>2</v>
      </c>
      <c r="F11" s="23">
        <f t="shared" si="0"/>
        <v>-204028</v>
      </c>
      <c r="G11" s="23">
        <f t="shared" si="1"/>
        <v>41627424784</v>
      </c>
      <c r="H11" s="12"/>
      <c r="I11" s="19" t="s">
        <v>22</v>
      </c>
      <c r="J11" s="20">
        <v>350000</v>
      </c>
      <c r="K11" s="21">
        <v>1461</v>
      </c>
      <c r="L11" s="20"/>
      <c r="M11" s="22">
        <v>3</v>
      </c>
      <c r="N11" s="25">
        <f t="shared" si="2"/>
        <v>-1520</v>
      </c>
      <c r="O11" s="25">
        <f t="shared" si="3"/>
        <v>2310400</v>
      </c>
    </row>
    <row r="12" spans="1:20" x14ac:dyDescent="0.25">
      <c r="A12" s="19" t="s">
        <v>15</v>
      </c>
      <c r="B12" s="20">
        <v>325000</v>
      </c>
      <c r="C12" s="20"/>
      <c r="D12" s="21">
        <v>2074</v>
      </c>
      <c r="E12" s="22">
        <v>3</v>
      </c>
      <c r="F12" s="23">
        <f t="shared" si="0"/>
        <v>-199028</v>
      </c>
      <c r="G12" s="23">
        <f t="shared" si="1"/>
        <v>39612144784</v>
      </c>
      <c r="H12" s="12"/>
      <c r="I12" s="19" t="s">
        <v>28</v>
      </c>
      <c r="J12" s="20">
        <v>374973</v>
      </c>
      <c r="K12" s="21">
        <v>1531</v>
      </c>
      <c r="L12" s="20"/>
      <c r="M12" s="22">
        <v>3</v>
      </c>
      <c r="N12" s="25">
        <f t="shared" si="2"/>
        <v>-1450</v>
      </c>
      <c r="O12" s="25">
        <f t="shared" si="3"/>
        <v>2102500</v>
      </c>
    </row>
    <row r="13" spans="1:20" x14ac:dyDescent="0.25">
      <c r="A13" s="19" t="s">
        <v>16</v>
      </c>
      <c r="B13" s="20">
        <v>329900</v>
      </c>
      <c r="C13" s="20"/>
      <c r="D13" s="21">
        <v>1710</v>
      </c>
      <c r="E13" s="22">
        <v>3</v>
      </c>
      <c r="F13" s="23">
        <f t="shared" si="0"/>
        <v>-194128</v>
      </c>
      <c r="G13" s="23">
        <f t="shared" si="1"/>
        <v>37685680384</v>
      </c>
      <c r="H13" s="12"/>
      <c r="I13" s="19" t="s">
        <v>17</v>
      </c>
      <c r="J13" s="20">
        <v>339000</v>
      </c>
      <c r="K13" s="21">
        <v>1632</v>
      </c>
      <c r="L13" s="20"/>
      <c r="M13" s="22">
        <v>3</v>
      </c>
      <c r="N13" s="25">
        <f t="shared" si="2"/>
        <v>-1349</v>
      </c>
      <c r="O13" s="25">
        <f t="shared" si="3"/>
        <v>1819801</v>
      </c>
    </row>
    <row r="14" spans="1:20" x14ac:dyDescent="0.25">
      <c r="A14" s="19" t="s">
        <v>17</v>
      </c>
      <c r="B14" s="20">
        <v>339000</v>
      </c>
      <c r="C14" s="20"/>
      <c r="D14" s="21">
        <v>1632</v>
      </c>
      <c r="E14" s="22">
        <v>3</v>
      </c>
      <c r="F14" s="23">
        <f t="shared" si="0"/>
        <v>-185028</v>
      </c>
      <c r="G14" s="23">
        <f t="shared" si="1"/>
        <v>34235360784</v>
      </c>
      <c r="H14" s="12"/>
      <c r="I14" s="19" t="s">
        <v>29</v>
      </c>
      <c r="J14" s="20">
        <v>375000</v>
      </c>
      <c r="K14" s="21">
        <v>1690</v>
      </c>
      <c r="L14" s="20"/>
      <c r="M14" s="22">
        <v>3</v>
      </c>
      <c r="N14" s="25">
        <f t="shared" si="2"/>
        <v>-1291</v>
      </c>
      <c r="O14" s="25">
        <f t="shared" si="3"/>
        <v>1666681</v>
      </c>
    </row>
    <row r="15" spans="1:20" x14ac:dyDescent="0.25">
      <c r="A15" s="19" t="s">
        <v>18</v>
      </c>
      <c r="B15" s="20">
        <v>339999</v>
      </c>
      <c r="C15" s="20"/>
      <c r="D15" s="21">
        <v>1868</v>
      </c>
      <c r="E15" s="22">
        <v>3</v>
      </c>
      <c r="F15" s="23">
        <f t="shared" si="0"/>
        <v>-184029</v>
      </c>
      <c r="G15" s="23">
        <f t="shared" si="1"/>
        <v>33866672841</v>
      </c>
      <c r="H15" s="12"/>
      <c r="I15" s="19" t="s">
        <v>46</v>
      </c>
      <c r="J15" s="20">
        <v>433900</v>
      </c>
      <c r="K15" s="21">
        <v>1708</v>
      </c>
      <c r="L15" s="20"/>
      <c r="M15" s="22">
        <v>4</v>
      </c>
      <c r="N15" s="25">
        <f t="shared" si="2"/>
        <v>-1273</v>
      </c>
      <c r="O15" s="25">
        <f t="shared" si="3"/>
        <v>1620529</v>
      </c>
    </row>
    <row r="16" spans="1:20" x14ac:dyDescent="0.25">
      <c r="A16" s="19" t="s">
        <v>19</v>
      </c>
      <c r="B16" s="20">
        <v>345000</v>
      </c>
      <c r="C16" s="20"/>
      <c r="D16" s="21">
        <v>936</v>
      </c>
      <c r="E16" s="22">
        <v>3</v>
      </c>
      <c r="F16" s="23">
        <f t="shared" si="0"/>
        <v>-179028</v>
      </c>
      <c r="G16" s="23">
        <f t="shared" si="1"/>
        <v>32051024784</v>
      </c>
      <c r="H16" s="12"/>
      <c r="I16" s="19" t="s">
        <v>16</v>
      </c>
      <c r="J16" s="20">
        <v>329900</v>
      </c>
      <c r="K16" s="21">
        <v>1710</v>
      </c>
      <c r="L16" s="20"/>
      <c r="M16" s="22">
        <v>3</v>
      </c>
      <c r="N16" s="25">
        <f t="shared" si="2"/>
        <v>-1271</v>
      </c>
      <c r="O16" s="25">
        <f t="shared" si="3"/>
        <v>1615441</v>
      </c>
      <c r="T16" s="4"/>
    </row>
    <row r="17" spans="1:15" x14ac:dyDescent="0.25">
      <c r="A17" s="19" t="s">
        <v>21</v>
      </c>
      <c r="B17" s="20">
        <v>348000</v>
      </c>
      <c r="C17" s="20"/>
      <c r="D17" s="21">
        <v>2802</v>
      </c>
      <c r="E17" s="22">
        <v>4</v>
      </c>
      <c r="F17" s="23">
        <f t="shared" si="0"/>
        <v>-176028</v>
      </c>
      <c r="G17" s="23">
        <f t="shared" si="1"/>
        <v>30985856784</v>
      </c>
      <c r="H17" s="12"/>
      <c r="I17" s="19" t="s">
        <v>39</v>
      </c>
      <c r="J17" s="20">
        <v>399900</v>
      </c>
      <c r="K17" s="21">
        <v>1732</v>
      </c>
      <c r="L17" s="20"/>
      <c r="M17" s="22">
        <v>3</v>
      </c>
      <c r="N17" s="25">
        <f t="shared" si="2"/>
        <v>-1249</v>
      </c>
      <c r="O17" s="25">
        <f t="shared" si="3"/>
        <v>1560001</v>
      </c>
    </row>
    <row r="18" spans="1:15" x14ac:dyDescent="0.25">
      <c r="A18" s="19" t="s">
        <v>22</v>
      </c>
      <c r="B18" s="20">
        <v>350000</v>
      </c>
      <c r="C18" s="20"/>
      <c r="D18" s="21">
        <v>1461</v>
      </c>
      <c r="E18" s="22">
        <v>3</v>
      </c>
      <c r="F18" s="23">
        <f t="shared" si="0"/>
        <v>-174028</v>
      </c>
      <c r="G18" s="23">
        <f t="shared" si="1"/>
        <v>30285744784</v>
      </c>
      <c r="H18" s="12"/>
      <c r="I18" s="19" t="s">
        <v>18</v>
      </c>
      <c r="J18" s="20">
        <v>339999</v>
      </c>
      <c r="K18" s="21">
        <v>1868</v>
      </c>
      <c r="L18" s="20"/>
      <c r="M18" s="22">
        <v>3</v>
      </c>
      <c r="N18" s="25">
        <f t="shared" si="2"/>
        <v>-1113</v>
      </c>
      <c r="O18" s="25">
        <f t="shared" si="3"/>
        <v>1238769</v>
      </c>
    </row>
    <row r="19" spans="1:15" x14ac:dyDescent="0.25">
      <c r="A19" s="19" t="s">
        <v>23</v>
      </c>
      <c r="B19" s="20">
        <v>356000</v>
      </c>
      <c r="C19" s="20"/>
      <c r="D19" s="21">
        <v>2384</v>
      </c>
      <c r="E19" s="22">
        <v>3</v>
      </c>
      <c r="F19" s="23">
        <f t="shared" si="0"/>
        <v>-168028</v>
      </c>
      <c r="G19" s="23">
        <f t="shared" si="1"/>
        <v>28233408784</v>
      </c>
      <c r="H19" s="12"/>
      <c r="I19" s="19" t="s">
        <v>33</v>
      </c>
      <c r="J19" s="20">
        <v>379900</v>
      </c>
      <c r="K19" s="21">
        <v>1872</v>
      </c>
      <c r="L19" s="20"/>
      <c r="M19" s="22">
        <v>3</v>
      </c>
      <c r="N19" s="25">
        <f t="shared" si="2"/>
        <v>-1109</v>
      </c>
      <c r="O19" s="25">
        <f t="shared" si="3"/>
        <v>1229881</v>
      </c>
    </row>
    <row r="20" spans="1:15" x14ac:dyDescent="0.25">
      <c r="A20" s="19" t="s">
        <v>24</v>
      </c>
      <c r="B20" s="20">
        <v>359900</v>
      </c>
      <c r="C20" s="20"/>
      <c r="D20" s="21">
        <v>2486</v>
      </c>
      <c r="E20" s="22">
        <v>3</v>
      </c>
      <c r="F20" s="23">
        <f t="shared" si="0"/>
        <v>-164128</v>
      </c>
      <c r="G20" s="23">
        <f t="shared" si="1"/>
        <v>26938000384</v>
      </c>
      <c r="H20" s="12"/>
      <c r="I20" s="19" t="s">
        <v>5</v>
      </c>
      <c r="J20" s="20">
        <v>189900</v>
      </c>
      <c r="K20" s="21">
        <v>1964</v>
      </c>
      <c r="L20" s="20"/>
      <c r="M20" s="22">
        <v>3</v>
      </c>
      <c r="N20" s="25">
        <f t="shared" si="2"/>
        <v>-1017</v>
      </c>
      <c r="O20" s="25">
        <f t="shared" si="3"/>
        <v>1034289</v>
      </c>
    </row>
    <row r="21" spans="1:15" x14ac:dyDescent="0.25">
      <c r="A21" s="19" t="s">
        <v>25</v>
      </c>
      <c r="B21" s="20">
        <v>369900</v>
      </c>
      <c r="C21" s="20"/>
      <c r="D21" s="21">
        <v>2050</v>
      </c>
      <c r="E21" s="22">
        <v>4</v>
      </c>
      <c r="F21" s="23">
        <f t="shared" si="0"/>
        <v>-154128</v>
      </c>
      <c r="G21" s="23">
        <f t="shared" si="1"/>
        <v>23755440384</v>
      </c>
      <c r="H21" s="12"/>
      <c r="I21" s="19" t="s">
        <v>38</v>
      </c>
      <c r="J21" s="20">
        <v>399900</v>
      </c>
      <c r="K21" s="21">
        <v>1998</v>
      </c>
      <c r="L21" s="20"/>
      <c r="M21" s="22">
        <v>4</v>
      </c>
      <c r="N21" s="25">
        <f t="shared" si="2"/>
        <v>-983</v>
      </c>
      <c r="O21" s="25">
        <f t="shared" si="3"/>
        <v>966289</v>
      </c>
    </row>
    <row r="22" spans="1:15" x14ac:dyDescent="0.25">
      <c r="A22" s="19" t="s">
        <v>26</v>
      </c>
      <c r="B22" s="20">
        <v>369950</v>
      </c>
      <c r="C22" s="20"/>
      <c r="D22" s="21">
        <v>2262</v>
      </c>
      <c r="E22" s="22">
        <v>4</v>
      </c>
      <c r="F22" s="23">
        <f t="shared" si="0"/>
        <v>-154078</v>
      </c>
      <c r="G22" s="23">
        <f t="shared" si="1"/>
        <v>23740030084</v>
      </c>
      <c r="H22" s="12"/>
      <c r="I22" s="19" t="s">
        <v>11</v>
      </c>
      <c r="J22" s="20">
        <v>315000</v>
      </c>
      <c r="K22" s="21">
        <v>2028</v>
      </c>
      <c r="L22" s="20"/>
      <c r="M22" s="22">
        <v>4</v>
      </c>
      <c r="N22" s="25">
        <f t="shared" si="2"/>
        <v>-953</v>
      </c>
      <c r="O22" s="25">
        <f t="shared" si="3"/>
        <v>908209</v>
      </c>
    </row>
    <row r="23" spans="1:15" x14ac:dyDescent="0.25">
      <c r="A23" s="19" t="s">
        <v>27</v>
      </c>
      <c r="B23" s="20">
        <v>370000</v>
      </c>
      <c r="C23" s="20"/>
      <c r="D23" s="21">
        <v>2760</v>
      </c>
      <c r="E23" s="22">
        <v>3</v>
      </c>
      <c r="F23" s="23">
        <f t="shared" si="0"/>
        <v>-154028</v>
      </c>
      <c r="G23" s="23">
        <f t="shared" si="1"/>
        <v>23724624784</v>
      </c>
      <c r="H23" s="12"/>
      <c r="I23" s="19" t="s">
        <v>25</v>
      </c>
      <c r="J23" s="20">
        <v>369900</v>
      </c>
      <c r="K23" s="21">
        <v>2050</v>
      </c>
      <c r="L23" s="20"/>
      <c r="M23" s="22">
        <v>4</v>
      </c>
      <c r="N23" s="25">
        <f t="shared" si="2"/>
        <v>-931</v>
      </c>
      <c r="O23" s="25">
        <f t="shared" si="3"/>
        <v>866761</v>
      </c>
    </row>
    <row r="24" spans="1:15" x14ac:dyDescent="0.25">
      <c r="A24" s="19" t="s">
        <v>28</v>
      </c>
      <c r="B24" s="20">
        <v>374973</v>
      </c>
      <c r="C24" s="20"/>
      <c r="D24" s="21">
        <v>1531</v>
      </c>
      <c r="E24" s="22">
        <v>3</v>
      </c>
      <c r="F24" s="23">
        <f t="shared" si="0"/>
        <v>-149055</v>
      </c>
      <c r="G24" s="23">
        <f t="shared" si="1"/>
        <v>22217393025</v>
      </c>
      <c r="H24" s="12"/>
      <c r="I24" s="19" t="s">
        <v>15</v>
      </c>
      <c r="J24" s="20">
        <v>325000</v>
      </c>
      <c r="K24" s="21">
        <v>2074</v>
      </c>
      <c r="L24" s="20"/>
      <c r="M24" s="22">
        <v>3</v>
      </c>
      <c r="N24" s="25">
        <f t="shared" si="2"/>
        <v>-907</v>
      </c>
      <c r="O24" s="25">
        <f t="shared" si="3"/>
        <v>822649</v>
      </c>
    </row>
    <row r="25" spans="1:15" x14ac:dyDescent="0.25">
      <c r="A25" s="19" t="s">
        <v>29</v>
      </c>
      <c r="B25" s="20">
        <v>375000</v>
      </c>
      <c r="C25" s="20"/>
      <c r="D25" s="21">
        <v>1690</v>
      </c>
      <c r="E25" s="22">
        <v>3</v>
      </c>
      <c r="F25" s="23">
        <f t="shared" si="0"/>
        <v>-149028</v>
      </c>
      <c r="G25" s="23">
        <f t="shared" si="1"/>
        <v>22209344784</v>
      </c>
      <c r="H25" s="12"/>
      <c r="I25" s="19" t="s">
        <v>12</v>
      </c>
      <c r="J25" s="20">
        <v>315000</v>
      </c>
      <c r="K25" s="21">
        <v>2080</v>
      </c>
      <c r="L25" s="20"/>
      <c r="M25" s="22">
        <v>5</v>
      </c>
      <c r="N25" s="25">
        <f t="shared" si="2"/>
        <v>-901</v>
      </c>
      <c r="O25" s="25">
        <f t="shared" si="3"/>
        <v>811801</v>
      </c>
    </row>
    <row r="26" spans="1:15" x14ac:dyDescent="0.25">
      <c r="A26" s="19" t="s">
        <v>30</v>
      </c>
      <c r="B26" s="20">
        <v>379000</v>
      </c>
      <c r="C26" s="20"/>
      <c r="D26" s="21">
        <v>2550</v>
      </c>
      <c r="E26" s="22">
        <v>3</v>
      </c>
      <c r="F26" s="23">
        <f t="shared" si="0"/>
        <v>-145028</v>
      </c>
      <c r="G26" s="23">
        <f t="shared" si="1"/>
        <v>21033120784</v>
      </c>
      <c r="H26" s="12"/>
      <c r="I26" s="19" t="s">
        <v>59</v>
      </c>
      <c r="J26" s="20">
        <v>469000</v>
      </c>
      <c r="K26" s="21">
        <v>2124</v>
      </c>
      <c r="L26" s="20"/>
      <c r="M26" s="22">
        <v>4</v>
      </c>
      <c r="N26" s="25">
        <f t="shared" si="2"/>
        <v>-857</v>
      </c>
      <c r="O26" s="25">
        <f t="shared" si="3"/>
        <v>734449</v>
      </c>
    </row>
    <row r="27" spans="1:15" x14ac:dyDescent="0.25">
      <c r="A27" s="19" t="s">
        <v>31</v>
      </c>
      <c r="B27" s="20">
        <v>379000</v>
      </c>
      <c r="C27" s="20" t="s">
        <v>121</v>
      </c>
      <c r="D27" s="21">
        <v>2702</v>
      </c>
      <c r="E27" s="22">
        <v>3</v>
      </c>
      <c r="F27" s="23">
        <f t="shared" si="0"/>
        <v>-145028</v>
      </c>
      <c r="G27" s="23">
        <f t="shared" si="1"/>
        <v>21033120784</v>
      </c>
      <c r="H27" s="12"/>
      <c r="I27" s="19" t="s">
        <v>79</v>
      </c>
      <c r="J27" s="20">
        <v>594990</v>
      </c>
      <c r="K27" s="21">
        <v>2172</v>
      </c>
      <c r="L27" s="20" t="s">
        <v>121</v>
      </c>
      <c r="M27" s="22">
        <v>2</v>
      </c>
      <c r="N27" s="25">
        <f t="shared" si="2"/>
        <v>-809</v>
      </c>
      <c r="O27" s="25">
        <f t="shared" si="3"/>
        <v>654481</v>
      </c>
    </row>
    <row r="28" spans="1:15" x14ac:dyDescent="0.25">
      <c r="A28" s="19" t="s">
        <v>32</v>
      </c>
      <c r="B28" s="20">
        <v>379900</v>
      </c>
      <c r="C28" s="20"/>
      <c r="D28" s="21">
        <v>2344</v>
      </c>
      <c r="E28" s="22">
        <v>2</v>
      </c>
      <c r="F28" s="23">
        <f t="shared" si="0"/>
        <v>-144128</v>
      </c>
      <c r="G28" s="23">
        <f t="shared" si="1"/>
        <v>20772880384</v>
      </c>
      <c r="H28" s="12"/>
      <c r="I28" s="19" t="s">
        <v>36</v>
      </c>
      <c r="J28" s="20">
        <v>385000</v>
      </c>
      <c r="K28" s="21">
        <v>2197</v>
      </c>
      <c r="L28" s="20"/>
      <c r="M28" s="22">
        <v>3</v>
      </c>
      <c r="N28" s="25">
        <f t="shared" si="2"/>
        <v>-784</v>
      </c>
      <c r="O28" s="25">
        <f t="shared" si="3"/>
        <v>614656</v>
      </c>
    </row>
    <row r="29" spans="1:15" x14ac:dyDescent="0.25">
      <c r="A29" s="19" t="s">
        <v>33</v>
      </c>
      <c r="B29" s="20">
        <v>379900</v>
      </c>
      <c r="C29" s="20"/>
      <c r="D29" s="21">
        <v>1872</v>
      </c>
      <c r="E29" s="22">
        <v>3</v>
      </c>
      <c r="F29" s="23">
        <f t="shared" si="0"/>
        <v>-144128</v>
      </c>
      <c r="G29" s="23">
        <f t="shared" si="1"/>
        <v>20772880384</v>
      </c>
      <c r="H29" s="12"/>
      <c r="I29" s="19" t="s">
        <v>76</v>
      </c>
      <c r="J29" s="20">
        <v>585990</v>
      </c>
      <c r="K29" s="21">
        <v>2223</v>
      </c>
      <c r="L29" s="20"/>
      <c r="M29" s="22">
        <v>3</v>
      </c>
      <c r="N29" s="25">
        <f t="shared" si="2"/>
        <v>-758</v>
      </c>
      <c r="O29" s="25">
        <f t="shared" si="3"/>
        <v>574564</v>
      </c>
    </row>
    <row r="30" spans="1:15" x14ac:dyDescent="0.25">
      <c r="A30" s="19" t="s">
        <v>32</v>
      </c>
      <c r="B30" s="20">
        <v>379900</v>
      </c>
      <c r="C30" s="20"/>
      <c r="D30" s="21">
        <v>2344</v>
      </c>
      <c r="E30" s="22">
        <v>2</v>
      </c>
      <c r="F30" s="23">
        <f t="shared" si="0"/>
        <v>-144128</v>
      </c>
      <c r="G30" s="23">
        <f t="shared" si="1"/>
        <v>20772880384</v>
      </c>
      <c r="H30" s="12"/>
      <c r="I30" s="19" t="s">
        <v>44</v>
      </c>
      <c r="J30" s="20">
        <v>425000</v>
      </c>
      <c r="K30" s="21">
        <v>2229</v>
      </c>
      <c r="L30" s="20"/>
      <c r="M30" s="22">
        <v>4</v>
      </c>
      <c r="N30" s="25">
        <f t="shared" si="2"/>
        <v>-752</v>
      </c>
      <c r="O30" s="25">
        <f t="shared" si="3"/>
        <v>565504</v>
      </c>
    </row>
    <row r="31" spans="1:15" x14ac:dyDescent="0.25">
      <c r="A31" s="19" t="s">
        <v>34</v>
      </c>
      <c r="B31" s="20">
        <v>379999</v>
      </c>
      <c r="C31" s="20"/>
      <c r="D31" s="21">
        <v>2602</v>
      </c>
      <c r="E31" s="22">
        <v>4</v>
      </c>
      <c r="F31" s="23">
        <f t="shared" si="0"/>
        <v>-144029</v>
      </c>
      <c r="G31" s="23">
        <f t="shared" si="1"/>
        <v>20744352841</v>
      </c>
      <c r="H31" s="12"/>
      <c r="I31" s="19" t="s">
        <v>35</v>
      </c>
      <c r="J31" s="20">
        <v>382900</v>
      </c>
      <c r="K31" s="21">
        <v>2245</v>
      </c>
      <c r="L31" s="20"/>
      <c r="M31" s="22">
        <v>3</v>
      </c>
      <c r="N31" s="25">
        <f t="shared" si="2"/>
        <v>-736</v>
      </c>
      <c r="O31" s="25">
        <f t="shared" si="3"/>
        <v>541696</v>
      </c>
    </row>
    <row r="32" spans="1:15" x14ac:dyDescent="0.25">
      <c r="A32" s="19" t="s">
        <v>35</v>
      </c>
      <c r="B32" s="20">
        <v>382900</v>
      </c>
      <c r="C32" s="20"/>
      <c r="D32" s="21">
        <v>2245</v>
      </c>
      <c r="E32" s="22">
        <v>3</v>
      </c>
      <c r="F32" s="23">
        <f t="shared" si="0"/>
        <v>-141128</v>
      </c>
      <c r="G32" s="23">
        <f t="shared" si="1"/>
        <v>19917112384</v>
      </c>
      <c r="H32" s="12"/>
      <c r="I32" s="19" t="s">
        <v>26</v>
      </c>
      <c r="J32" s="20">
        <v>369950</v>
      </c>
      <c r="K32" s="21">
        <v>2262</v>
      </c>
      <c r="L32" s="20"/>
      <c r="M32" s="22">
        <v>4</v>
      </c>
      <c r="N32" s="25">
        <f t="shared" si="2"/>
        <v>-719</v>
      </c>
      <c r="O32" s="25">
        <f t="shared" si="3"/>
        <v>516961</v>
      </c>
    </row>
    <row r="33" spans="1:15" x14ac:dyDescent="0.25">
      <c r="A33" s="19" t="s">
        <v>36</v>
      </c>
      <c r="B33" s="20">
        <v>385000</v>
      </c>
      <c r="C33" s="20"/>
      <c r="D33" s="21">
        <v>2197</v>
      </c>
      <c r="E33" s="22">
        <v>3</v>
      </c>
      <c r="F33" s="23">
        <f t="shared" si="0"/>
        <v>-139028</v>
      </c>
      <c r="G33" s="23">
        <f t="shared" si="1"/>
        <v>19328784784</v>
      </c>
      <c r="H33" s="12"/>
      <c r="I33" s="19" t="s">
        <v>37</v>
      </c>
      <c r="J33" s="20">
        <v>389500</v>
      </c>
      <c r="K33" s="21">
        <v>2274</v>
      </c>
      <c r="L33" s="20"/>
      <c r="M33" s="22">
        <v>4</v>
      </c>
      <c r="N33" s="25">
        <f t="shared" si="2"/>
        <v>-707</v>
      </c>
      <c r="O33" s="25">
        <f t="shared" si="3"/>
        <v>499849</v>
      </c>
    </row>
    <row r="34" spans="1:15" x14ac:dyDescent="0.25">
      <c r="A34" s="19" t="s">
        <v>37</v>
      </c>
      <c r="B34" s="20">
        <v>389500</v>
      </c>
      <c r="C34" s="20"/>
      <c r="D34" s="21">
        <v>2274</v>
      </c>
      <c r="E34" s="22">
        <v>4</v>
      </c>
      <c r="F34" s="23">
        <f t="shared" si="0"/>
        <v>-134528</v>
      </c>
      <c r="G34" s="23">
        <f t="shared" si="1"/>
        <v>18097782784</v>
      </c>
      <c r="H34" s="12"/>
      <c r="I34" s="19" t="s">
        <v>40</v>
      </c>
      <c r="J34" s="20">
        <v>399999</v>
      </c>
      <c r="K34" s="21">
        <v>2339</v>
      </c>
      <c r="L34" s="20"/>
      <c r="M34" s="22">
        <v>5</v>
      </c>
      <c r="N34" s="25">
        <f t="shared" si="2"/>
        <v>-642</v>
      </c>
      <c r="O34" s="25">
        <f t="shared" si="3"/>
        <v>412164</v>
      </c>
    </row>
    <row r="35" spans="1:15" x14ac:dyDescent="0.25">
      <c r="A35" s="19" t="s">
        <v>38</v>
      </c>
      <c r="B35" s="20">
        <v>399900</v>
      </c>
      <c r="C35" s="20"/>
      <c r="D35" s="21">
        <v>1998</v>
      </c>
      <c r="E35" s="22">
        <v>4</v>
      </c>
      <c r="F35" s="23">
        <f t="shared" si="0"/>
        <v>-124128</v>
      </c>
      <c r="G35" s="23">
        <f t="shared" si="1"/>
        <v>15407760384</v>
      </c>
      <c r="H35" s="12"/>
      <c r="I35" s="19" t="s">
        <v>32</v>
      </c>
      <c r="J35" s="20">
        <v>379900</v>
      </c>
      <c r="K35" s="21">
        <v>2344</v>
      </c>
      <c r="L35" s="20"/>
      <c r="M35" s="22">
        <v>2</v>
      </c>
      <c r="N35" s="25">
        <f t="shared" si="2"/>
        <v>-637</v>
      </c>
      <c r="O35" s="25">
        <f t="shared" si="3"/>
        <v>405769</v>
      </c>
    </row>
    <row r="36" spans="1:15" x14ac:dyDescent="0.25">
      <c r="A36" s="19" t="s">
        <v>39</v>
      </c>
      <c r="B36" s="20">
        <v>399900</v>
      </c>
      <c r="C36" s="20"/>
      <c r="D36" s="21">
        <v>1732</v>
      </c>
      <c r="E36" s="22">
        <v>3</v>
      </c>
      <c r="F36" s="23">
        <f t="shared" si="0"/>
        <v>-124128</v>
      </c>
      <c r="G36" s="23">
        <f t="shared" si="1"/>
        <v>15407760384</v>
      </c>
      <c r="H36" s="12"/>
      <c r="I36" s="19" t="s">
        <v>32</v>
      </c>
      <c r="J36" s="20">
        <v>379900</v>
      </c>
      <c r="K36" s="21">
        <v>2344</v>
      </c>
      <c r="L36" s="20"/>
      <c r="M36" s="22">
        <v>2</v>
      </c>
      <c r="N36" s="25">
        <f t="shared" si="2"/>
        <v>-637</v>
      </c>
      <c r="O36" s="25">
        <f t="shared" si="3"/>
        <v>405769</v>
      </c>
    </row>
    <row r="37" spans="1:15" x14ac:dyDescent="0.25">
      <c r="A37" s="19" t="s">
        <v>40</v>
      </c>
      <c r="B37" s="20">
        <v>399999</v>
      </c>
      <c r="C37" s="20"/>
      <c r="D37" s="21">
        <v>2339</v>
      </c>
      <c r="E37" s="22">
        <v>5</v>
      </c>
      <c r="F37" s="23">
        <f t="shared" si="0"/>
        <v>-124029</v>
      </c>
      <c r="G37" s="23">
        <f t="shared" si="1"/>
        <v>15383192841</v>
      </c>
      <c r="H37" s="12"/>
      <c r="I37" s="19" t="s">
        <v>23</v>
      </c>
      <c r="J37" s="20">
        <v>356000</v>
      </c>
      <c r="K37" s="21">
        <v>2384</v>
      </c>
      <c r="L37" s="20"/>
      <c r="M37" s="22">
        <v>3</v>
      </c>
      <c r="N37" s="25">
        <f t="shared" si="2"/>
        <v>-597</v>
      </c>
      <c r="O37" s="25">
        <f t="shared" si="3"/>
        <v>356409</v>
      </c>
    </row>
    <row r="38" spans="1:15" x14ac:dyDescent="0.25">
      <c r="A38" s="19" t="s">
        <v>41</v>
      </c>
      <c r="B38" s="20">
        <v>400000</v>
      </c>
      <c r="C38" s="20"/>
      <c r="D38" s="21">
        <v>1080</v>
      </c>
      <c r="E38" s="22">
        <v>1</v>
      </c>
      <c r="F38" s="23">
        <f t="shared" si="0"/>
        <v>-124028</v>
      </c>
      <c r="G38" s="23">
        <f t="shared" si="1"/>
        <v>15382944784</v>
      </c>
      <c r="H38" s="12"/>
      <c r="I38" s="19" t="s">
        <v>42</v>
      </c>
      <c r="J38" s="20">
        <v>410000</v>
      </c>
      <c r="K38" s="21">
        <v>2384</v>
      </c>
      <c r="L38" s="20"/>
      <c r="M38" s="22">
        <v>3</v>
      </c>
      <c r="N38" s="25">
        <f t="shared" si="2"/>
        <v>-597</v>
      </c>
      <c r="O38" s="25">
        <f t="shared" si="3"/>
        <v>356409</v>
      </c>
    </row>
    <row r="39" spans="1:15" x14ac:dyDescent="0.25">
      <c r="A39" s="19" t="s">
        <v>42</v>
      </c>
      <c r="B39" s="20">
        <v>410000</v>
      </c>
      <c r="C39" s="20"/>
      <c r="D39" s="21">
        <v>2384</v>
      </c>
      <c r="E39" s="22">
        <v>3</v>
      </c>
      <c r="F39" s="23">
        <f t="shared" si="0"/>
        <v>-114028</v>
      </c>
      <c r="G39" s="23">
        <f t="shared" si="1"/>
        <v>13002384784</v>
      </c>
      <c r="H39" s="12"/>
      <c r="I39" s="19" t="s">
        <v>51</v>
      </c>
      <c r="J39" s="20">
        <v>447500</v>
      </c>
      <c r="K39" s="21">
        <v>2384</v>
      </c>
      <c r="L39" s="20"/>
      <c r="M39" s="22">
        <v>5</v>
      </c>
      <c r="N39" s="25">
        <f t="shared" si="2"/>
        <v>-597</v>
      </c>
      <c r="O39" s="25">
        <f t="shared" si="3"/>
        <v>356409</v>
      </c>
    </row>
    <row r="40" spans="1:15" x14ac:dyDescent="0.25">
      <c r="A40" s="19" t="s">
        <v>43</v>
      </c>
      <c r="B40" s="20">
        <v>414000</v>
      </c>
      <c r="C40" s="20"/>
      <c r="D40" s="21">
        <v>1176</v>
      </c>
      <c r="E40" s="22">
        <v>3</v>
      </c>
      <c r="F40" s="23">
        <f t="shared" si="0"/>
        <v>-110028</v>
      </c>
      <c r="G40" s="23">
        <f t="shared" si="1"/>
        <v>12106160784</v>
      </c>
      <c r="H40" s="12"/>
      <c r="I40" s="19" t="s">
        <v>8</v>
      </c>
      <c r="J40" s="20">
        <v>215000</v>
      </c>
      <c r="K40" s="21">
        <v>2484</v>
      </c>
      <c r="L40" s="20"/>
      <c r="M40" s="22">
        <v>4</v>
      </c>
      <c r="N40" s="25">
        <f t="shared" si="2"/>
        <v>-497</v>
      </c>
      <c r="O40" s="25">
        <f t="shared" si="3"/>
        <v>247009</v>
      </c>
    </row>
    <row r="41" spans="1:15" x14ac:dyDescent="0.25">
      <c r="A41" s="19" t="s">
        <v>44</v>
      </c>
      <c r="B41" s="20">
        <v>425000</v>
      </c>
      <c r="C41" s="20"/>
      <c r="D41" s="21">
        <v>2229</v>
      </c>
      <c r="E41" s="22">
        <v>4</v>
      </c>
      <c r="F41" s="23">
        <f t="shared" si="0"/>
        <v>-99028</v>
      </c>
      <c r="G41" s="23">
        <f t="shared" si="1"/>
        <v>9806544784</v>
      </c>
      <c r="H41" s="12"/>
      <c r="I41" s="19" t="s">
        <v>24</v>
      </c>
      <c r="J41" s="20">
        <v>359900</v>
      </c>
      <c r="K41" s="21">
        <v>2486</v>
      </c>
      <c r="L41" s="20"/>
      <c r="M41" s="22">
        <v>3</v>
      </c>
      <c r="N41" s="25">
        <f t="shared" si="2"/>
        <v>-495</v>
      </c>
      <c r="O41" s="25">
        <f t="shared" si="3"/>
        <v>245025</v>
      </c>
    </row>
    <row r="42" spans="1:15" x14ac:dyDescent="0.25">
      <c r="A42" s="19" t="s">
        <v>45</v>
      </c>
      <c r="B42" s="20">
        <v>425000</v>
      </c>
      <c r="C42" s="20"/>
      <c r="D42" s="21">
        <v>2737</v>
      </c>
      <c r="E42" s="22">
        <v>4</v>
      </c>
      <c r="F42" s="23">
        <f t="shared" si="0"/>
        <v>-99028</v>
      </c>
      <c r="G42" s="23">
        <f t="shared" si="1"/>
        <v>9806544784</v>
      </c>
      <c r="H42" s="12"/>
      <c r="I42" s="19" t="s">
        <v>68</v>
      </c>
      <c r="J42" s="20">
        <v>540000</v>
      </c>
      <c r="K42" s="21">
        <v>2508</v>
      </c>
      <c r="L42" s="20"/>
      <c r="M42" s="22">
        <v>4</v>
      </c>
      <c r="N42" s="25">
        <f t="shared" si="2"/>
        <v>-473</v>
      </c>
      <c r="O42" s="25">
        <f t="shared" si="3"/>
        <v>223729</v>
      </c>
    </row>
    <row r="43" spans="1:15" x14ac:dyDescent="0.25">
      <c r="A43" s="19" t="s">
        <v>46</v>
      </c>
      <c r="B43" s="20">
        <v>433900</v>
      </c>
      <c r="C43" s="20"/>
      <c r="D43" s="21">
        <v>1708</v>
      </c>
      <c r="E43" s="22">
        <v>4</v>
      </c>
      <c r="F43" s="23">
        <f t="shared" si="0"/>
        <v>-90128</v>
      </c>
      <c r="G43" s="23">
        <f t="shared" si="1"/>
        <v>8123056384</v>
      </c>
      <c r="H43" s="12"/>
      <c r="I43" s="19" t="s">
        <v>49</v>
      </c>
      <c r="J43" s="20">
        <v>445000</v>
      </c>
      <c r="K43" s="21">
        <v>2518</v>
      </c>
      <c r="L43" s="20"/>
      <c r="M43" s="22">
        <v>4</v>
      </c>
      <c r="N43" s="25">
        <f t="shared" si="2"/>
        <v>-463</v>
      </c>
      <c r="O43" s="25">
        <f t="shared" si="3"/>
        <v>214369</v>
      </c>
    </row>
    <row r="44" spans="1:15" x14ac:dyDescent="0.25">
      <c r="A44" s="19" t="s">
        <v>47</v>
      </c>
      <c r="B44" s="20">
        <v>435000</v>
      </c>
      <c r="C44" s="20"/>
      <c r="D44" s="21">
        <v>2974</v>
      </c>
      <c r="E44" s="22">
        <v>5</v>
      </c>
      <c r="F44" s="23">
        <f t="shared" si="0"/>
        <v>-89028</v>
      </c>
      <c r="G44" s="23">
        <f t="shared" si="1"/>
        <v>7925984784</v>
      </c>
      <c r="H44" s="12"/>
      <c r="I44" s="19" t="s">
        <v>52</v>
      </c>
      <c r="J44" s="20">
        <v>450000</v>
      </c>
      <c r="K44" s="21">
        <v>2519</v>
      </c>
      <c r="L44" s="20"/>
      <c r="M44" s="22">
        <v>3</v>
      </c>
      <c r="N44" s="25">
        <f t="shared" si="2"/>
        <v>-462</v>
      </c>
      <c r="O44" s="25">
        <f t="shared" si="3"/>
        <v>213444</v>
      </c>
    </row>
    <row r="45" spans="1:15" x14ac:dyDescent="0.25">
      <c r="A45" s="19" t="s">
        <v>48</v>
      </c>
      <c r="B45" s="20">
        <v>439500</v>
      </c>
      <c r="C45" s="20"/>
      <c r="D45" s="21">
        <v>2589</v>
      </c>
      <c r="E45" s="22">
        <v>4</v>
      </c>
      <c r="F45" s="23">
        <f t="shared" si="0"/>
        <v>-84528</v>
      </c>
      <c r="G45" s="23">
        <f t="shared" si="1"/>
        <v>7144982784</v>
      </c>
      <c r="H45" s="12"/>
      <c r="I45" s="19" t="s">
        <v>30</v>
      </c>
      <c r="J45" s="20">
        <v>379000</v>
      </c>
      <c r="K45" s="21">
        <v>2550</v>
      </c>
      <c r="L45" s="20"/>
      <c r="M45" s="22">
        <v>3</v>
      </c>
      <c r="N45" s="25">
        <f t="shared" si="2"/>
        <v>-431</v>
      </c>
      <c r="O45" s="25">
        <f t="shared" si="3"/>
        <v>185761</v>
      </c>
    </row>
    <row r="46" spans="1:15" x14ac:dyDescent="0.25">
      <c r="A46" s="19" t="s">
        <v>49</v>
      </c>
      <c r="B46" s="20">
        <v>445000</v>
      </c>
      <c r="C46" s="20"/>
      <c r="D46" s="21">
        <v>2518</v>
      </c>
      <c r="E46" s="22">
        <v>4</v>
      </c>
      <c r="F46" s="23">
        <f t="shared" si="0"/>
        <v>-79028</v>
      </c>
      <c r="G46" s="23">
        <f t="shared" si="1"/>
        <v>6245424784</v>
      </c>
      <c r="H46" s="12"/>
      <c r="I46" s="19" t="s">
        <v>48</v>
      </c>
      <c r="J46" s="20">
        <v>439500</v>
      </c>
      <c r="K46" s="21">
        <v>2589</v>
      </c>
      <c r="L46" s="20"/>
      <c r="M46" s="22">
        <v>4</v>
      </c>
      <c r="N46" s="25">
        <f t="shared" si="2"/>
        <v>-392</v>
      </c>
      <c r="O46" s="25">
        <f t="shared" si="3"/>
        <v>153664</v>
      </c>
    </row>
    <row r="47" spans="1:15" x14ac:dyDescent="0.25">
      <c r="A47" s="19" t="s">
        <v>50</v>
      </c>
      <c r="B47" s="20">
        <v>445900</v>
      </c>
      <c r="C47" s="20"/>
      <c r="D47" s="21">
        <v>3716</v>
      </c>
      <c r="E47" s="22">
        <v>3</v>
      </c>
      <c r="F47" s="23">
        <f t="shared" si="0"/>
        <v>-78128</v>
      </c>
      <c r="G47" s="23">
        <f t="shared" si="1"/>
        <v>6103984384</v>
      </c>
      <c r="H47" s="12"/>
      <c r="I47" s="19" t="s">
        <v>34</v>
      </c>
      <c r="J47" s="20">
        <v>379999</v>
      </c>
      <c r="K47" s="21">
        <v>2602</v>
      </c>
      <c r="L47" s="20"/>
      <c r="M47" s="22">
        <v>4</v>
      </c>
      <c r="N47" s="25">
        <f t="shared" si="2"/>
        <v>-379</v>
      </c>
      <c r="O47" s="25">
        <f t="shared" si="3"/>
        <v>143641</v>
      </c>
    </row>
    <row r="48" spans="1:15" x14ac:dyDescent="0.25">
      <c r="A48" s="19" t="s">
        <v>51</v>
      </c>
      <c r="B48" s="20">
        <v>447500</v>
      </c>
      <c r="C48" s="20"/>
      <c r="D48" s="21">
        <v>2384</v>
      </c>
      <c r="E48" s="22">
        <v>5</v>
      </c>
      <c r="F48" s="23">
        <f t="shared" si="0"/>
        <v>-76528</v>
      </c>
      <c r="G48" s="23">
        <f t="shared" si="1"/>
        <v>5856534784</v>
      </c>
      <c r="H48" s="12"/>
      <c r="I48" s="19" t="s">
        <v>70</v>
      </c>
      <c r="J48" s="20">
        <v>551990</v>
      </c>
      <c r="K48" s="21">
        <v>2668</v>
      </c>
      <c r="L48" s="20"/>
      <c r="M48" s="22">
        <v>3</v>
      </c>
      <c r="N48" s="25">
        <f t="shared" si="2"/>
        <v>-313</v>
      </c>
      <c r="O48" s="25">
        <f t="shared" si="3"/>
        <v>97969</v>
      </c>
    </row>
    <row r="49" spans="1:15" x14ac:dyDescent="0.25">
      <c r="A49" s="19" t="s">
        <v>52</v>
      </c>
      <c r="B49" s="20">
        <v>450000</v>
      </c>
      <c r="C49" s="20"/>
      <c r="D49" s="21">
        <v>2519</v>
      </c>
      <c r="E49" s="22">
        <v>3</v>
      </c>
      <c r="F49" s="23">
        <f t="shared" si="0"/>
        <v>-74028</v>
      </c>
      <c r="G49" s="23">
        <f t="shared" si="1"/>
        <v>5480144784</v>
      </c>
      <c r="H49" s="12"/>
      <c r="I49" s="19" t="s">
        <v>31</v>
      </c>
      <c r="J49" s="20">
        <v>379000</v>
      </c>
      <c r="K49" s="21">
        <v>2702</v>
      </c>
      <c r="L49" s="20"/>
      <c r="M49" s="22">
        <v>3</v>
      </c>
      <c r="N49" s="25">
        <f t="shared" si="2"/>
        <v>-279</v>
      </c>
      <c r="O49" s="25">
        <f t="shared" si="3"/>
        <v>77841</v>
      </c>
    </row>
    <row r="50" spans="1:15" x14ac:dyDescent="0.25">
      <c r="A50" s="19" t="s">
        <v>53</v>
      </c>
      <c r="B50" s="20">
        <v>450000</v>
      </c>
      <c r="C50" s="20"/>
      <c r="D50" s="21">
        <v>2990</v>
      </c>
      <c r="E50" s="22">
        <v>5</v>
      </c>
      <c r="F50" s="23">
        <f t="shared" si="0"/>
        <v>-74028</v>
      </c>
      <c r="G50" s="23">
        <f t="shared" si="1"/>
        <v>5480144784</v>
      </c>
      <c r="H50" s="12"/>
      <c r="I50" s="19" t="s">
        <v>45</v>
      </c>
      <c r="J50" s="20">
        <v>425000</v>
      </c>
      <c r="K50" s="21">
        <v>2737</v>
      </c>
      <c r="L50" s="20"/>
      <c r="M50" s="22">
        <v>4</v>
      </c>
      <c r="N50" s="25">
        <f t="shared" si="2"/>
        <v>-244</v>
      </c>
      <c r="O50" s="25">
        <f t="shared" si="3"/>
        <v>59536</v>
      </c>
    </row>
    <row r="51" spans="1:15" x14ac:dyDescent="0.25">
      <c r="A51" s="19" t="s">
        <v>54</v>
      </c>
      <c r="B51" s="20">
        <v>450000</v>
      </c>
      <c r="C51" s="20"/>
      <c r="D51" s="21">
        <v>2780</v>
      </c>
      <c r="E51" s="22">
        <v>4</v>
      </c>
      <c r="F51" s="23">
        <f t="shared" si="0"/>
        <v>-74028</v>
      </c>
      <c r="G51" s="23">
        <f t="shared" si="1"/>
        <v>5480144784</v>
      </c>
      <c r="H51" s="12"/>
      <c r="I51" s="19" t="s">
        <v>67</v>
      </c>
      <c r="J51" s="20">
        <v>539900</v>
      </c>
      <c r="K51" s="21">
        <v>2755</v>
      </c>
      <c r="L51" s="20"/>
      <c r="M51" s="22">
        <v>4</v>
      </c>
      <c r="N51" s="25">
        <f t="shared" si="2"/>
        <v>-226</v>
      </c>
      <c r="O51" s="25">
        <f t="shared" si="3"/>
        <v>51076</v>
      </c>
    </row>
    <row r="52" spans="1:15" x14ac:dyDescent="0.25">
      <c r="A52" s="19" t="s">
        <v>55</v>
      </c>
      <c r="B52" s="20">
        <v>456000</v>
      </c>
      <c r="C52" s="20" t="s">
        <v>123</v>
      </c>
      <c r="D52" s="21">
        <v>2904</v>
      </c>
      <c r="E52" s="22">
        <v>5</v>
      </c>
      <c r="F52" s="23">
        <f t="shared" si="0"/>
        <v>-68028</v>
      </c>
      <c r="G52" s="23">
        <f t="shared" si="1"/>
        <v>4627808784</v>
      </c>
      <c r="H52" s="12"/>
      <c r="I52" s="19" t="s">
        <v>27</v>
      </c>
      <c r="J52" s="20">
        <v>370000</v>
      </c>
      <c r="K52" s="21">
        <v>2760</v>
      </c>
      <c r="L52" s="20" t="s">
        <v>123</v>
      </c>
      <c r="M52" s="22">
        <v>3</v>
      </c>
      <c r="N52" s="25">
        <f t="shared" si="2"/>
        <v>-221</v>
      </c>
      <c r="O52" s="25">
        <f t="shared" si="3"/>
        <v>48841</v>
      </c>
    </row>
    <row r="53" spans="1:15" x14ac:dyDescent="0.25">
      <c r="A53" s="19" t="s">
        <v>56</v>
      </c>
      <c r="B53" s="20">
        <v>457000</v>
      </c>
      <c r="C53" s="20"/>
      <c r="D53" s="21">
        <v>3263</v>
      </c>
      <c r="E53" s="22">
        <v>4</v>
      </c>
      <c r="F53" s="23">
        <f t="shared" si="0"/>
        <v>-67028</v>
      </c>
      <c r="G53" s="23">
        <f t="shared" si="1"/>
        <v>4492752784</v>
      </c>
      <c r="H53" s="12"/>
      <c r="I53" s="19" t="s">
        <v>54</v>
      </c>
      <c r="J53" s="20">
        <v>450000</v>
      </c>
      <c r="K53" s="21">
        <v>2780</v>
      </c>
      <c r="L53" s="20"/>
      <c r="M53" s="22">
        <v>4</v>
      </c>
      <c r="N53" s="25">
        <f t="shared" si="2"/>
        <v>-201</v>
      </c>
      <c r="O53" s="25">
        <f t="shared" si="3"/>
        <v>40401</v>
      </c>
    </row>
    <row r="54" spans="1:15" x14ac:dyDescent="0.25">
      <c r="A54" s="19" t="s">
        <v>57</v>
      </c>
      <c r="B54" s="20">
        <v>460000</v>
      </c>
      <c r="C54" s="20"/>
      <c r="D54" s="21">
        <v>3531</v>
      </c>
      <c r="E54" s="22">
        <v>5</v>
      </c>
      <c r="F54" s="23">
        <f t="shared" si="0"/>
        <v>-64028</v>
      </c>
      <c r="G54" s="23">
        <f t="shared" si="1"/>
        <v>4099584784</v>
      </c>
      <c r="H54" s="12"/>
      <c r="I54" s="19" t="s">
        <v>21</v>
      </c>
      <c r="J54" s="20">
        <v>348000</v>
      </c>
      <c r="K54" s="21">
        <v>2802</v>
      </c>
      <c r="L54" s="20"/>
      <c r="M54" s="22">
        <v>4</v>
      </c>
      <c r="N54" s="25">
        <f t="shared" si="2"/>
        <v>-179</v>
      </c>
      <c r="O54" s="25">
        <f t="shared" si="3"/>
        <v>32041</v>
      </c>
    </row>
    <row r="55" spans="1:15" x14ac:dyDescent="0.25">
      <c r="A55" s="19" t="s">
        <v>58</v>
      </c>
      <c r="B55" s="20">
        <v>468000</v>
      </c>
      <c r="C55" s="20"/>
      <c r="D55" s="21">
        <v>3343</v>
      </c>
      <c r="E55" s="22">
        <v>5</v>
      </c>
      <c r="F55" s="23">
        <f t="shared" si="0"/>
        <v>-56028</v>
      </c>
      <c r="G55" s="23">
        <f t="shared" si="1"/>
        <v>3139136784</v>
      </c>
      <c r="H55" s="12"/>
      <c r="I55" s="19" t="s">
        <v>55</v>
      </c>
      <c r="J55" s="20">
        <v>456000</v>
      </c>
      <c r="K55" s="21">
        <v>2904</v>
      </c>
      <c r="L55" s="20"/>
      <c r="M55" s="22">
        <v>5</v>
      </c>
      <c r="N55" s="25">
        <f t="shared" si="2"/>
        <v>-77</v>
      </c>
      <c r="O55" s="25">
        <f t="shared" si="3"/>
        <v>5929</v>
      </c>
    </row>
    <row r="56" spans="1:15" x14ac:dyDescent="0.25">
      <c r="A56" s="19" t="s">
        <v>59</v>
      </c>
      <c r="B56" s="20">
        <v>469000</v>
      </c>
      <c r="C56" s="20"/>
      <c r="D56" s="21">
        <v>2124</v>
      </c>
      <c r="E56" s="22">
        <v>4</v>
      </c>
      <c r="F56" s="23">
        <f t="shared" si="0"/>
        <v>-55028</v>
      </c>
      <c r="G56" s="23">
        <f t="shared" si="1"/>
        <v>3028080784</v>
      </c>
      <c r="H56" s="12"/>
      <c r="I56" s="19" t="s">
        <v>72</v>
      </c>
      <c r="J56" s="20">
        <v>564900</v>
      </c>
      <c r="K56" s="21">
        <v>2963</v>
      </c>
      <c r="L56" s="20"/>
      <c r="M56" s="22">
        <v>4</v>
      </c>
      <c r="N56" s="25">
        <f t="shared" si="2"/>
        <v>-18</v>
      </c>
      <c r="O56" s="25">
        <f t="shared" si="3"/>
        <v>324</v>
      </c>
    </row>
    <row r="57" spans="1:15" x14ac:dyDescent="0.25">
      <c r="A57" s="19" t="s">
        <v>60</v>
      </c>
      <c r="B57" s="20">
        <v>480000</v>
      </c>
      <c r="C57" s="20"/>
      <c r="D57" s="21">
        <v>3074</v>
      </c>
      <c r="E57" s="22">
        <v>6</v>
      </c>
      <c r="F57" s="23">
        <f t="shared" si="0"/>
        <v>-44028</v>
      </c>
      <c r="G57" s="23">
        <f t="shared" si="1"/>
        <v>1938464784</v>
      </c>
      <c r="H57" s="12"/>
      <c r="I57" s="19" t="s">
        <v>47</v>
      </c>
      <c r="J57" s="20">
        <v>435000</v>
      </c>
      <c r="K57" s="21">
        <v>2974</v>
      </c>
      <c r="L57" s="20"/>
      <c r="M57" s="22">
        <v>5</v>
      </c>
      <c r="N57" s="25">
        <f t="shared" si="2"/>
        <v>-7</v>
      </c>
      <c r="O57" s="25">
        <f t="shared" si="3"/>
        <v>49</v>
      </c>
    </row>
    <row r="58" spans="1:15" x14ac:dyDescent="0.25">
      <c r="A58" s="19" t="s">
        <v>61</v>
      </c>
      <c r="B58" s="20">
        <v>495000</v>
      </c>
      <c r="C58" s="20"/>
      <c r="D58" s="21">
        <v>3152</v>
      </c>
      <c r="E58" s="22">
        <v>4</v>
      </c>
      <c r="F58" s="23">
        <f t="shared" si="0"/>
        <v>-29028</v>
      </c>
      <c r="G58" s="23">
        <f t="shared" si="1"/>
        <v>842624784</v>
      </c>
      <c r="H58" s="12"/>
      <c r="I58" s="19" t="s">
        <v>53</v>
      </c>
      <c r="J58" s="20">
        <v>450000</v>
      </c>
      <c r="K58" s="21">
        <v>2990</v>
      </c>
      <c r="L58" s="20"/>
      <c r="M58" s="22">
        <v>5</v>
      </c>
      <c r="N58" s="25">
        <f t="shared" si="2"/>
        <v>9</v>
      </c>
      <c r="O58" s="25">
        <f t="shared" si="3"/>
        <v>81</v>
      </c>
    </row>
    <row r="59" spans="1:15" x14ac:dyDescent="0.25">
      <c r="A59" s="19" t="s">
        <v>62</v>
      </c>
      <c r="B59" s="20">
        <v>498000</v>
      </c>
      <c r="C59" s="20"/>
      <c r="D59" s="21">
        <v>3298</v>
      </c>
      <c r="E59" s="22">
        <v>4</v>
      </c>
      <c r="F59" s="23">
        <f t="shared" si="0"/>
        <v>-26028</v>
      </c>
      <c r="G59" s="23">
        <f t="shared" si="1"/>
        <v>677456784</v>
      </c>
      <c r="H59" s="12"/>
      <c r="I59" s="19" t="s">
        <v>92</v>
      </c>
      <c r="J59" s="20">
        <v>715000</v>
      </c>
      <c r="K59" s="21">
        <v>3050</v>
      </c>
      <c r="L59" s="20"/>
      <c r="M59" s="22">
        <v>4</v>
      </c>
      <c r="N59" s="25">
        <f t="shared" si="2"/>
        <v>69</v>
      </c>
      <c r="O59" s="25">
        <f t="shared" si="3"/>
        <v>4761</v>
      </c>
    </row>
    <row r="60" spans="1:15" x14ac:dyDescent="0.25">
      <c r="A60" s="19" t="s">
        <v>63</v>
      </c>
      <c r="B60" s="20">
        <v>499900</v>
      </c>
      <c r="C60" s="20"/>
      <c r="D60" s="21">
        <v>3193</v>
      </c>
      <c r="E60" s="22">
        <v>4</v>
      </c>
      <c r="F60" s="23">
        <f t="shared" si="0"/>
        <v>-24128</v>
      </c>
      <c r="G60" s="23">
        <f t="shared" si="1"/>
        <v>582160384</v>
      </c>
      <c r="H60" s="12"/>
      <c r="I60" s="19" t="s">
        <v>60</v>
      </c>
      <c r="J60" s="20">
        <v>480000</v>
      </c>
      <c r="K60" s="21">
        <v>3074</v>
      </c>
      <c r="L60" s="20"/>
      <c r="M60" s="22">
        <v>6</v>
      </c>
      <c r="N60" s="25">
        <f t="shared" si="2"/>
        <v>93</v>
      </c>
      <c r="O60" s="25">
        <f t="shared" si="3"/>
        <v>8649</v>
      </c>
    </row>
    <row r="61" spans="1:15" x14ac:dyDescent="0.25">
      <c r="A61" s="19" t="s">
        <v>64</v>
      </c>
      <c r="B61" s="20">
        <v>500000</v>
      </c>
      <c r="C61" s="20"/>
      <c r="D61" s="21">
        <v>3262</v>
      </c>
      <c r="E61" s="22">
        <v>5</v>
      </c>
      <c r="F61" s="23">
        <f t="shared" si="0"/>
        <v>-24028</v>
      </c>
      <c r="G61" s="23">
        <f t="shared" si="1"/>
        <v>577344784</v>
      </c>
      <c r="H61" s="12"/>
      <c r="I61" s="19" t="s">
        <v>66</v>
      </c>
      <c r="J61" s="20">
        <v>524900</v>
      </c>
      <c r="K61" s="21">
        <v>3090</v>
      </c>
      <c r="L61" s="20"/>
      <c r="M61" s="22">
        <v>4</v>
      </c>
      <c r="N61" s="25">
        <f t="shared" si="2"/>
        <v>109</v>
      </c>
      <c r="O61" s="25">
        <f t="shared" si="3"/>
        <v>11881</v>
      </c>
    </row>
    <row r="62" spans="1:15" x14ac:dyDescent="0.25">
      <c r="A62" s="19" t="s">
        <v>65</v>
      </c>
      <c r="B62" s="20">
        <v>519000</v>
      </c>
      <c r="C62" s="20"/>
      <c r="D62" s="21">
        <v>3588</v>
      </c>
      <c r="E62" s="22">
        <v>4</v>
      </c>
      <c r="F62" s="23">
        <f t="shared" si="0"/>
        <v>-5028</v>
      </c>
      <c r="G62" s="23">
        <f t="shared" si="1"/>
        <v>25280784</v>
      </c>
      <c r="H62" s="12"/>
      <c r="I62" s="19" t="s">
        <v>73</v>
      </c>
      <c r="J62" s="20">
        <v>578900</v>
      </c>
      <c r="K62" s="21">
        <v>3140</v>
      </c>
      <c r="L62" s="20"/>
      <c r="M62" s="22">
        <v>3</v>
      </c>
      <c r="N62" s="25">
        <f t="shared" si="2"/>
        <v>159</v>
      </c>
      <c r="O62" s="25">
        <f t="shared" si="3"/>
        <v>25281</v>
      </c>
    </row>
    <row r="63" spans="1:15" x14ac:dyDescent="0.25">
      <c r="A63" s="19" t="s">
        <v>66</v>
      </c>
      <c r="B63" s="20">
        <v>524900</v>
      </c>
      <c r="C63" s="20"/>
      <c r="D63" s="21">
        <v>3090</v>
      </c>
      <c r="E63" s="22">
        <v>4</v>
      </c>
      <c r="F63" s="23">
        <f t="shared" si="0"/>
        <v>872</v>
      </c>
      <c r="G63" s="23">
        <f t="shared" si="1"/>
        <v>760384</v>
      </c>
      <c r="H63" s="12"/>
      <c r="I63" s="19" t="s">
        <v>61</v>
      </c>
      <c r="J63" s="20">
        <v>495000</v>
      </c>
      <c r="K63" s="21">
        <v>3152</v>
      </c>
      <c r="L63" s="20"/>
      <c r="M63" s="22">
        <v>4</v>
      </c>
      <c r="N63" s="25">
        <f t="shared" si="2"/>
        <v>171</v>
      </c>
      <c r="O63" s="25">
        <f t="shared" si="3"/>
        <v>29241</v>
      </c>
    </row>
    <row r="64" spans="1:15" x14ac:dyDescent="0.25">
      <c r="A64" s="19" t="s">
        <v>67</v>
      </c>
      <c r="B64" s="20">
        <v>539900</v>
      </c>
      <c r="C64" s="20"/>
      <c r="D64" s="21">
        <v>2755</v>
      </c>
      <c r="E64" s="22">
        <v>4</v>
      </c>
      <c r="F64" s="23">
        <f t="shared" si="0"/>
        <v>15872</v>
      </c>
      <c r="G64" s="23">
        <f t="shared" si="1"/>
        <v>251920384</v>
      </c>
      <c r="H64" s="12"/>
      <c r="I64" s="19" t="s">
        <v>63</v>
      </c>
      <c r="J64" s="20">
        <v>499900</v>
      </c>
      <c r="K64" s="21">
        <v>3193</v>
      </c>
      <c r="L64" s="20"/>
      <c r="M64" s="22">
        <v>4</v>
      </c>
      <c r="N64" s="25">
        <f t="shared" si="2"/>
        <v>212</v>
      </c>
      <c r="O64" s="25">
        <f t="shared" si="3"/>
        <v>44944</v>
      </c>
    </row>
    <row r="65" spans="1:15" x14ac:dyDescent="0.25">
      <c r="A65" s="19" t="s">
        <v>68</v>
      </c>
      <c r="B65" s="20">
        <v>540000</v>
      </c>
      <c r="C65" s="20"/>
      <c r="D65" s="21">
        <v>2508</v>
      </c>
      <c r="E65" s="22">
        <v>4</v>
      </c>
      <c r="F65" s="23">
        <f t="shared" si="0"/>
        <v>15972</v>
      </c>
      <c r="G65" s="23">
        <f t="shared" si="1"/>
        <v>255104784</v>
      </c>
      <c r="H65" s="12"/>
      <c r="I65" s="19" t="s">
        <v>81</v>
      </c>
      <c r="J65" s="20">
        <v>595000</v>
      </c>
      <c r="K65" s="21">
        <v>3202</v>
      </c>
      <c r="L65" s="20"/>
      <c r="M65" s="22">
        <v>4</v>
      </c>
      <c r="N65" s="25">
        <f t="shared" si="2"/>
        <v>221</v>
      </c>
      <c r="O65" s="25">
        <f t="shared" si="3"/>
        <v>48841</v>
      </c>
    </row>
    <row r="66" spans="1:15" x14ac:dyDescent="0.25">
      <c r="A66" s="19" t="s">
        <v>69</v>
      </c>
      <c r="B66" s="20">
        <v>550000</v>
      </c>
      <c r="C66" s="20"/>
      <c r="D66" s="21">
        <v>3222</v>
      </c>
      <c r="E66" s="22">
        <v>3</v>
      </c>
      <c r="F66" s="23">
        <f t="shared" si="0"/>
        <v>25972</v>
      </c>
      <c r="G66" s="23">
        <f t="shared" si="1"/>
        <v>674544784</v>
      </c>
      <c r="H66" s="12"/>
      <c r="I66" s="19" t="s">
        <v>69</v>
      </c>
      <c r="J66" s="20">
        <v>550000</v>
      </c>
      <c r="K66" s="21">
        <v>3222</v>
      </c>
      <c r="L66" s="20"/>
      <c r="M66" s="22">
        <v>3</v>
      </c>
      <c r="N66" s="25">
        <f t="shared" si="2"/>
        <v>241</v>
      </c>
      <c r="O66" s="25">
        <f t="shared" si="3"/>
        <v>58081</v>
      </c>
    </row>
    <row r="67" spans="1:15" x14ac:dyDescent="0.25">
      <c r="A67" s="19" t="s">
        <v>70</v>
      </c>
      <c r="B67" s="20">
        <v>551990</v>
      </c>
      <c r="C67" s="20"/>
      <c r="D67" s="21">
        <v>2668</v>
      </c>
      <c r="E67" s="22">
        <v>3</v>
      </c>
      <c r="F67" s="23">
        <f t="shared" si="0"/>
        <v>27962</v>
      </c>
      <c r="G67" s="23">
        <f t="shared" si="1"/>
        <v>781873444</v>
      </c>
      <c r="H67" s="12"/>
      <c r="I67" s="19" t="s">
        <v>77</v>
      </c>
      <c r="J67" s="20">
        <v>585990</v>
      </c>
      <c r="K67" s="21">
        <v>3240</v>
      </c>
      <c r="L67" s="20"/>
      <c r="M67" s="22">
        <v>3</v>
      </c>
      <c r="N67" s="25">
        <f t="shared" si="2"/>
        <v>259</v>
      </c>
      <c r="O67" s="25">
        <f t="shared" si="3"/>
        <v>67081</v>
      </c>
    </row>
    <row r="68" spans="1:15" x14ac:dyDescent="0.25">
      <c r="A68" s="19" t="s">
        <v>71</v>
      </c>
      <c r="B68" s="20">
        <v>559900</v>
      </c>
      <c r="C68" s="20"/>
      <c r="D68" s="21">
        <v>3891</v>
      </c>
      <c r="E68" s="22">
        <v>4</v>
      </c>
      <c r="F68" s="23">
        <f t="shared" ref="F68:F102" si="4">B68-524028</f>
        <v>35872</v>
      </c>
      <c r="G68" s="23">
        <f t="shared" ref="G68:G102" si="5">F68^2</f>
        <v>1286800384</v>
      </c>
      <c r="H68" s="12"/>
      <c r="I68" s="19" t="s">
        <v>85</v>
      </c>
      <c r="J68" s="20">
        <v>625000</v>
      </c>
      <c r="K68" s="21">
        <v>3260</v>
      </c>
      <c r="L68" s="20"/>
      <c r="M68" s="22">
        <v>5</v>
      </c>
      <c r="N68" s="25">
        <f t="shared" ref="N68:N102" si="6">K68-2981</f>
        <v>279</v>
      </c>
      <c r="O68" s="25">
        <f t="shared" ref="O68:O102" si="7">N68^2</f>
        <v>77841</v>
      </c>
    </row>
    <row r="69" spans="1:15" x14ac:dyDescent="0.25">
      <c r="A69" s="19" t="s">
        <v>72</v>
      </c>
      <c r="B69" s="20">
        <v>564900</v>
      </c>
      <c r="C69" s="20"/>
      <c r="D69" s="21">
        <v>2963</v>
      </c>
      <c r="E69" s="22">
        <v>4</v>
      </c>
      <c r="F69" s="23">
        <f t="shared" si="4"/>
        <v>40872</v>
      </c>
      <c r="G69" s="23">
        <f t="shared" si="5"/>
        <v>1670520384</v>
      </c>
      <c r="H69" s="12"/>
      <c r="I69" s="19" t="s">
        <v>64</v>
      </c>
      <c r="J69" s="20">
        <v>500000</v>
      </c>
      <c r="K69" s="21">
        <v>3262</v>
      </c>
      <c r="L69" s="20"/>
      <c r="M69" s="22">
        <v>5</v>
      </c>
      <c r="N69" s="25">
        <f t="shared" si="6"/>
        <v>281</v>
      </c>
      <c r="O69" s="25">
        <f t="shared" si="7"/>
        <v>78961</v>
      </c>
    </row>
    <row r="70" spans="1:15" x14ac:dyDescent="0.25">
      <c r="A70" s="19" t="s">
        <v>73</v>
      </c>
      <c r="B70" s="20">
        <v>578900</v>
      </c>
      <c r="C70" s="20"/>
      <c r="D70" s="21">
        <v>3140</v>
      </c>
      <c r="E70" s="22">
        <v>3</v>
      </c>
      <c r="F70" s="23">
        <f t="shared" si="4"/>
        <v>54872</v>
      </c>
      <c r="G70" s="23">
        <f t="shared" si="5"/>
        <v>3010936384</v>
      </c>
      <c r="H70" s="12"/>
      <c r="I70" s="19" t="s">
        <v>56</v>
      </c>
      <c r="J70" s="20">
        <v>457000</v>
      </c>
      <c r="K70" s="21">
        <v>3263</v>
      </c>
      <c r="L70" s="20"/>
      <c r="M70" s="22">
        <v>4</v>
      </c>
      <c r="N70" s="25">
        <f t="shared" si="6"/>
        <v>282</v>
      </c>
      <c r="O70" s="25">
        <f t="shared" si="7"/>
        <v>79524</v>
      </c>
    </row>
    <row r="71" spans="1:15" x14ac:dyDescent="0.25">
      <c r="A71" s="19" t="s">
        <v>74</v>
      </c>
      <c r="B71" s="20">
        <v>580000</v>
      </c>
      <c r="C71" s="20"/>
      <c r="D71" s="21">
        <v>4255</v>
      </c>
      <c r="E71" s="22">
        <v>6</v>
      </c>
      <c r="F71" s="23">
        <f t="shared" si="4"/>
        <v>55972</v>
      </c>
      <c r="G71" s="23">
        <f t="shared" si="5"/>
        <v>3132864784</v>
      </c>
      <c r="H71" s="12"/>
      <c r="I71" s="19" t="s">
        <v>80</v>
      </c>
      <c r="J71" s="20">
        <v>594990</v>
      </c>
      <c r="K71" s="21">
        <v>3278</v>
      </c>
      <c r="L71" s="20"/>
      <c r="M71" s="22">
        <v>4</v>
      </c>
      <c r="N71" s="25">
        <f t="shared" si="6"/>
        <v>297</v>
      </c>
      <c r="O71" s="25">
        <f t="shared" si="7"/>
        <v>88209</v>
      </c>
    </row>
    <row r="72" spans="1:15" x14ac:dyDescent="0.25">
      <c r="A72" s="19" t="s">
        <v>75</v>
      </c>
      <c r="B72" s="20">
        <v>585000</v>
      </c>
      <c r="C72" s="20"/>
      <c r="D72" s="21">
        <v>4108</v>
      </c>
      <c r="E72" s="22">
        <v>5</v>
      </c>
      <c r="F72" s="23">
        <f t="shared" si="4"/>
        <v>60972</v>
      </c>
      <c r="G72" s="23">
        <f t="shared" si="5"/>
        <v>3717584784</v>
      </c>
      <c r="H72" s="12"/>
      <c r="I72" s="19" t="s">
        <v>62</v>
      </c>
      <c r="J72" s="20">
        <v>498000</v>
      </c>
      <c r="K72" s="21">
        <v>3298</v>
      </c>
      <c r="L72" s="20"/>
      <c r="M72" s="22">
        <v>4</v>
      </c>
      <c r="N72" s="25">
        <f t="shared" si="6"/>
        <v>317</v>
      </c>
      <c r="O72" s="25">
        <f t="shared" si="7"/>
        <v>100489</v>
      </c>
    </row>
    <row r="73" spans="1:15" x14ac:dyDescent="0.25">
      <c r="A73" s="19" t="s">
        <v>76</v>
      </c>
      <c r="B73" s="20">
        <v>585990</v>
      </c>
      <c r="C73" s="20"/>
      <c r="D73" s="21">
        <v>2223</v>
      </c>
      <c r="E73" s="22">
        <v>3</v>
      </c>
      <c r="F73" s="23">
        <f t="shared" si="4"/>
        <v>61962</v>
      </c>
      <c r="G73" s="23">
        <f t="shared" si="5"/>
        <v>3839289444</v>
      </c>
      <c r="H73" s="12"/>
      <c r="I73" s="19" t="s">
        <v>82</v>
      </c>
      <c r="J73" s="20">
        <v>599000</v>
      </c>
      <c r="K73" s="21">
        <v>3333</v>
      </c>
      <c r="L73" s="20"/>
      <c r="M73" s="22">
        <v>4</v>
      </c>
      <c r="N73" s="25">
        <f t="shared" si="6"/>
        <v>352</v>
      </c>
      <c r="O73" s="25">
        <f t="shared" si="7"/>
        <v>123904</v>
      </c>
    </row>
    <row r="74" spans="1:15" x14ac:dyDescent="0.25">
      <c r="A74" s="19" t="s">
        <v>77</v>
      </c>
      <c r="B74" s="20">
        <v>585990</v>
      </c>
      <c r="C74" s="20"/>
      <c r="D74" s="21">
        <v>3240</v>
      </c>
      <c r="E74" s="22">
        <v>3</v>
      </c>
      <c r="F74" s="23">
        <f t="shared" si="4"/>
        <v>61962</v>
      </c>
      <c r="G74" s="23">
        <f t="shared" si="5"/>
        <v>3839289444</v>
      </c>
      <c r="H74" s="12"/>
      <c r="I74" s="19" t="s">
        <v>78</v>
      </c>
      <c r="J74" s="20">
        <v>589000</v>
      </c>
      <c r="K74" s="21">
        <v>3336</v>
      </c>
      <c r="L74" s="20"/>
      <c r="M74" s="22">
        <v>4</v>
      </c>
      <c r="N74" s="25">
        <f t="shared" si="6"/>
        <v>355</v>
      </c>
      <c r="O74" s="25">
        <f t="shared" si="7"/>
        <v>126025</v>
      </c>
    </row>
    <row r="75" spans="1:15" x14ac:dyDescent="0.25">
      <c r="A75" s="19" t="s">
        <v>78</v>
      </c>
      <c r="B75" s="20">
        <v>589000</v>
      </c>
      <c r="C75" s="20"/>
      <c r="D75" s="21">
        <v>3336</v>
      </c>
      <c r="E75" s="22">
        <v>4</v>
      </c>
      <c r="F75" s="23">
        <f t="shared" si="4"/>
        <v>64972</v>
      </c>
      <c r="G75" s="23">
        <f t="shared" si="5"/>
        <v>4221360784</v>
      </c>
      <c r="H75" s="12"/>
      <c r="I75" s="19" t="s">
        <v>58</v>
      </c>
      <c r="J75" s="20">
        <v>468000</v>
      </c>
      <c r="K75" s="21">
        <v>3343</v>
      </c>
      <c r="L75" s="20"/>
      <c r="M75" s="22">
        <v>5</v>
      </c>
      <c r="N75" s="25">
        <f t="shared" si="6"/>
        <v>362</v>
      </c>
      <c r="O75" s="25">
        <f t="shared" si="7"/>
        <v>131044</v>
      </c>
    </row>
    <row r="76" spans="1:15" x14ac:dyDescent="0.25">
      <c r="A76" s="19" t="s">
        <v>79</v>
      </c>
      <c r="B76" s="20">
        <v>594990</v>
      </c>
      <c r="C76" s="20"/>
      <c r="D76" s="21">
        <v>2172</v>
      </c>
      <c r="E76" s="22">
        <v>2</v>
      </c>
      <c r="F76" s="23">
        <f t="shared" si="4"/>
        <v>70962</v>
      </c>
      <c r="G76" s="23">
        <f t="shared" si="5"/>
        <v>5035605444</v>
      </c>
      <c r="H76" s="12"/>
      <c r="I76" s="19" t="s">
        <v>86</v>
      </c>
      <c r="J76" s="20">
        <v>641000</v>
      </c>
      <c r="K76" s="21">
        <v>3383</v>
      </c>
      <c r="L76" s="20"/>
      <c r="M76" s="22">
        <v>4</v>
      </c>
      <c r="N76" s="25">
        <f t="shared" si="6"/>
        <v>402</v>
      </c>
      <c r="O76" s="25">
        <f t="shared" si="7"/>
        <v>161604</v>
      </c>
    </row>
    <row r="77" spans="1:15" x14ac:dyDescent="0.25">
      <c r="A77" s="19" t="s">
        <v>80</v>
      </c>
      <c r="B77" s="20">
        <v>594990</v>
      </c>
      <c r="C77" s="20" t="s">
        <v>122</v>
      </c>
      <c r="D77" s="21">
        <v>3278</v>
      </c>
      <c r="E77" s="22">
        <v>4</v>
      </c>
      <c r="F77" s="23">
        <f t="shared" si="4"/>
        <v>70962</v>
      </c>
      <c r="G77" s="23">
        <f t="shared" si="5"/>
        <v>5035605444</v>
      </c>
      <c r="H77" s="12"/>
      <c r="I77" s="19" t="s">
        <v>57</v>
      </c>
      <c r="J77" s="20">
        <v>460000</v>
      </c>
      <c r="K77" s="21">
        <v>3531</v>
      </c>
      <c r="L77" s="20" t="s">
        <v>122</v>
      </c>
      <c r="M77" s="22">
        <v>5</v>
      </c>
      <c r="N77" s="25">
        <f t="shared" si="6"/>
        <v>550</v>
      </c>
      <c r="O77" s="25">
        <f t="shared" si="7"/>
        <v>302500</v>
      </c>
    </row>
    <row r="78" spans="1:15" x14ac:dyDescent="0.25">
      <c r="A78" s="19" t="s">
        <v>81</v>
      </c>
      <c r="B78" s="20">
        <v>595000</v>
      </c>
      <c r="C78" s="20"/>
      <c r="D78" s="21">
        <v>3202</v>
      </c>
      <c r="E78" s="22">
        <v>4</v>
      </c>
      <c r="F78" s="23">
        <f t="shared" si="4"/>
        <v>70972</v>
      </c>
      <c r="G78" s="23">
        <f t="shared" si="5"/>
        <v>5037024784</v>
      </c>
      <c r="H78" s="12"/>
      <c r="I78" s="19" t="s">
        <v>96</v>
      </c>
      <c r="J78" s="20">
        <v>769900</v>
      </c>
      <c r="K78" s="21">
        <v>3577</v>
      </c>
      <c r="L78" s="20"/>
      <c r="M78" s="22">
        <v>4</v>
      </c>
      <c r="N78" s="25">
        <f t="shared" si="6"/>
        <v>596</v>
      </c>
      <c r="O78" s="25">
        <f t="shared" si="7"/>
        <v>355216</v>
      </c>
    </row>
    <row r="79" spans="1:15" x14ac:dyDescent="0.25">
      <c r="A79" s="19" t="s">
        <v>82</v>
      </c>
      <c r="B79" s="20">
        <v>599000</v>
      </c>
      <c r="C79" s="20"/>
      <c r="D79" s="21">
        <v>3333</v>
      </c>
      <c r="E79" s="22">
        <v>4</v>
      </c>
      <c r="F79" s="23">
        <f t="shared" si="4"/>
        <v>74972</v>
      </c>
      <c r="G79" s="23">
        <f t="shared" si="5"/>
        <v>5620800784</v>
      </c>
      <c r="H79" s="12"/>
      <c r="I79" s="19" t="s">
        <v>65</v>
      </c>
      <c r="J79" s="20">
        <v>519000</v>
      </c>
      <c r="K79" s="21">
        <v>3588</v>
      </c>
      <c r="L79" s="20"/>
      <c r="M79" s="22">
        <v>4</v>
      </c>
      <c r="N79" s="25">
        <f t="shared" si="6"/>
        <v>607</v>
      </c>
      <c r="O79" s="25">
        <f t="shared" si="7"/>
        <v>368449</v>
      </c>
    </row>
    <row r="80" spans="1:15" x14ac:dyDescent="0.25">
      <c r="A80" s="19" t="s">
        <v>83</v>
      </c>
      <c r="B80" s="20">
        <v>600000</v>
      </c>
      <c r="C80" s="20"/>
      <c r="D80" s="21">
        <v>4146</v>
      </c>
      <c r="E80" s="22">
        <v>3</v>
      </c>
      <c r="F80" s="23">
        <f t="shared" si="4"/>
        <v>75972</v>
      </c>
      <c r="G80" s="23">
        <f t="shared" si="5"/>
        <v>5771744784</v>
      </c>
      <c r="H80" s="12"/>
      <c r="I80" s="19" t="s">
        <v>50</v>
      </c>
      <c r="J80" s="20">
        <v>445900</v>
      </c>
      <c r="K80" s="21">
        <v>3716</v>
      </c>
      <c r="L80" s="20"/>
      <c r="M80" s="22">
        <v>3</v>
      </c>
      <c r="N80" s="25">
        <f t="shared" si="6"/>
        <v>735</v>
      </c>
      <c r="O80" s="25">
        <f t="shared" si="7"/>
        <v>540225</v>
      </c>
    </row>
    <row r="81" spans="1:15" x14ac:dyDescent="0.25">
      <c r="A81" s="19" t="s">
        <v>84</v>
      </c>
      <c r="B81" s="20">
        <v>609000</v>
      </c>
      <c r="C81" s="20"/>
      <c r="D81" s="21">
        <v>3922</v>
      </c>
      <c r="E81" s="22">
        <v>5</v>
      </c>
      <c r="F81" s="23">
        <f t="shared" si="4"/>
        <v>84972</v>
      </c>
      <c r="G81" s="23">
        <f t="shared" si="5"/>
        <v>7220240784</v>
      </c>
      <c r="H81" s="12"/>
      <c r="I81" s="19" t="s">
        <v>87</v>
      </c>
      <c r="J81" s="20">
        <v>649000</v>
      </c>
      <c r="K81" s="21">
        <v>3717</v>
      </c>
      <c r="L81" s="20"/>
      <c r="M81" s="22">
        <v>4</v>
      </c>
      <c r="N81" s="25">
        <f t="shared" si="6"/>
        <v>736</v>
      </c>
      <c r="O81" s="25">
        <f t="shared" si="7"/>
        <v>541696</v>
      </c>
    </row>
    <row r="82" spans="1:15" x14ac:dyDescent="0.25">
      <c r="A82" s="19" t="s">
        <v>85</v>
      </c>
      <c r="B82" s="20">
        <v>625000</v>
      </c>
      <c r="C82" s="20"/>
      <c r="D82" s="21">
        <v>3260</v>
      </c>
      <c r="E82" s="22">
        <v>5</v>
      </c>
      <c r="F82" s="23">
        <f t="shared" si="4"/>
        <v>100972</v>
      </c>
      <c r="G82" s="23">
        <f t="shared" si="5"/>
        <v>10195344784</v>
      </c>
      <c r="H82" s="12"/>
      <c r="I82" s="19" t="s">
        <v>71</v>
      </c>
      <c r="J82" s="20">
        <v>559900</v>
      </c>
      <c r="K82" s="21">
        <v>3891</v>
      </c>
      <c r="L82" s="20"/>
      <c r="M82" s="22">
        <v>4</v>
      </c>
      <c r="N82" s="25">
        <f t="shared" si="6"/>
        <v>910</v>
      </c>
      <c r="O82" s="25">
        <f t="shared" si="7"/>
        <v>828100</v>
      </c>
    </row>
    <row r="83" spans="1:15" x14ac:dyDescent="0.25">
      <c r="A83" s="19" t="s">
        <v>86</v>
      </c>
      <c r="B83" s="20">
        <v>641000</v>
      </c>
      <c r="C83" s="20"/>
      <c r="D83" s="21">
        <v>3383</v>
      </c>
      <c r="E83" s="22">
        <v>4</v>
      </c>
      <c r="F83" s="23">
        <f t="shared" si="4"/>
        <v>116972</v>
      </c>
      <c r="G83" s="23">
        <f t="shared" si="5"/>
        <v>13682448784</v>
      </c>
      <c r="H83" s="12"/>
      <c r="I83" s="19" t="s">
        <v>84</v>
      </c>
      <c r="J83" s="20">
        <v>609000</v>
      </c>
      <c r="K83" s="21">
        <v>3922</v>
      </c>
      <c r="L83" s="20"/>
      <c r="M83" s="22">
        <v>5</v>
      </c>
      <c r="N83" s="25">
        <f t="shared" si="6"/>
        <v>941</v>
      </c>
      <c r="O83" s="25">
        <f t="shared" si="7"/>
        <v>885481</v>
      </c>
    </row>
    <row r="84" spans="1:15" x14ac:dyDescent="0.25">
      <c r="A84" s="19" t="s">
        <v>87</v>
      </c>
      <c r="B84" s="20">
        <v>649000</v>
      </c>
      <c r="C84" s="20"/>
      <c r="D84" s="21">
        <v>3717</v>
      </c>
      <c r="E84" s="22">
        <v>4</v>
      </c>
      <c r="F84" s="23">
        <f t="shared" si="4"/>
        <v>124972</v>
      </c>
      <c r="G84" s="23">
        <f t="shared" si="5"/>
        <v>15618000784</v>
      </c>
      <c r="H84" s="12"/>
      <c r="I84" s="19" t="s">
        <v>103</v>
      </c>
      <c r="J84" s="20">
        <v>999999</v>
      </c>
      <c r="K84" s="21">
        <v>3923</v>
      </c>
      <c r="L84" s="20"/>
      <c r="M84" s="22">
        <v>4</v>
      </c>
      <c r="N84" s="25">
        <f t="shared" si="6"/>
        <v>942</v>
      </c>
      <c r="O84" s="25">
        <f t="shared" si="7"/>
        <v>887364</v>
      </c>
    </row>
    <row r="85" spans="1:15" x14ac:dyDescent="0.25">
      <c r="A85" s="19" t="s">
        <v>88</v>
      </c>
      <c r="B85" s="20">
        <v>670000</v>
      </c>
      <c r="C85" s="20"/>
      <c r="D85" s="21">
        <v>4718</v>
      </c>
      <c r="E85" s="22">
        <v>5</v>
      </c>
      <c r="F85" s="23">
        <f t="shared" si="4"/>
        <v>145972</v>
      </c>
      <c r="G85" s="23">
        <f t="shared" si="5"/>
        <v>21307824784</v>
      </c>
      <c r="H85" s="12"/>
      <c r="I85" s="19" t="s">
        <v>89</v>
      </c>
      <c r="J85" s="20">
        <v>675000</v>
      </c>
      <c r="K85" s="21">
        <v>4013</v>
      </c>
      <c r="L85" s="20"/>
      <c r="M85" s="22">
        <v>4</v>
      </c>
      <c r="N85" s="25">
        <f t="shared" si="6"/>
        <v>1032</v>
      </c>
      <c r="O85" s="25">
        <f t="shared" si="7"/>
        <v>1065024</v>
      </c>
    </row>
    <row r="86" spans="1:15" x14ac:dyDescent="0.25">
      <c r="A86" s="19" t="s">
        <v>89</v>
      </c>
      <c r="B86" s="20">
        <v>675000</v>
      </c>
      <c r="C86" s="20"/>
      <c r="D86" s="21">
        <v>4013</v>
      </c>
      <c r="E86" s="22">
        <v>4</v>
      </c>
      <c r="F86" s="23">
        <f t="shared" si="4"/>
        <v>150972</v>
      </c>
      <c r="G86" s="23">
        <f t="shared" si="5"/>
        <v>22792544784</v>
      </c>
      <c r="H86" s="12"/>
      <c r="I86" s="19" t="s">
        <v>98</v>
      </c>
      <c r="J86" s="20">
        <v>799000</v>
      </c>
      <c r="K86" s="21">
        <v>4077</v>
      </c>
      <c r="L86" s="20"/>
      <c r="M86" s="22">
        <v>5</v>
      </c>
      <c r="N86" s="25">
        <f t="shared" si="6"/>
        <v>1096</v>
      </c>
      <c r="O86" s="25">
        <f t="shared" si="7"/>
        <v>1201216</v>
      </c>
    </row>
    <row r="87" spans="1:15" x14ac:dyDescent="0.25">
      <c r="A87" s="19" t="s">
        <v>90</v>
      </c>
      <c r="B87" s="20">
        <v>685000</v>
      </c>
      <c r="C87" s="20"/>
      <c r="D87" s="21">
        <v>5432</v>
      </c>
      <c r="E87" s="22">
        <v>4</v>
      </c>
      <c r="F87" s="23">
        <f t="shared" si="4"/>
        <v>160972</v>
      </c>
      <c r="G87" s="23">
        <f t="shared" si="5"/>
        <v>25911984784</v>
      </c>
      <c r="H87" s="12"/>
      <c r="I87" s="19" t="s">
        <v>75</v>
      </c>
      <c r="J87" s="20">
        <v>585000</v>
      </c>
      <c r="K87" s="21">
        <v>4108</v>
      </c>
      <c r="L87" s="20"/>
      <c r="M87" s="22">
        <v>5</v>
      </c>
      <c r="N87" s="25">
        <f t="shared" si="6"/>
        <v>1127</v>
      </c>
      <c r="O87" s="25">
        <f t="shared" si="7"/>
        <v>1270129</v>
      </c>
    </row>
    <row r="88" spans="1:15" x14ac:dyDescent="0.25">
      <c r="A88" s="19" t="s">
        <v>91</v>
      </c>
      <c r="B88" s="20">
        <v>710000</v>
      </c>
      <c r="C88" s="20"/>
      <c r="D88" s="21">
        <v>4171</v>
      </c>
      <c r="E88" s="22">
        <v>5</v>
      </c>
      <c r="F88" s="23">
        <f t="shared" si="4"/>
        <v>185972</v>
      </c>
      <c r="G88" s="23">
        <f t="shared" si="5"/>
        <v>34585584784</v>
      </c>
      <c r="H88" s="12"/>
      <c r="I88" s="19" t="s">
        <v>83</v>
      </c>
      <c r="J88" s="20">
        <v>600000</v>
      </c>
      <c r="K88" s="21">
        <v>4146</v>
      </c>
      <c r="L88" s="20"/>
      <c r="M88" s="22">
        <v>3</v>
      </c>
      <c r="N88" s="25">
        <f t="shared" si="6"/>
        <v>1165</v>
      </c>
      <c r="O88" s="25">
        <f t="shared" si="7"/>
        <v>1357225</v>
      </c>
    </row>
    <row r="89" spans="1:15" x14ac:dyDescent="0.25">
      <c r="A89" s="19" t="s">
        <v>92</v>
      </c>
      <c r="B89" s="20">
        <v>715000</v>
      </c>
      <c r="C89" s="20"/>
      <c r="D89" s="21">
        <v>3050</v>
      </c>
      <c r="E89" s="22">
        <v>4</v>
      </c>
      <c r="F89" s="23">
        <f t="shared" si="4"/>
        <v>190972</v>
      </c>
      <c r="G89" s="23">
        <f t="shared" si="5"/>
        <v>36470304784</v>
      </c>
      <c r="H89" s="12"/>
      <c r="I89" s="19" t="s">
        <v>91</v>
      </c>
      <c r="J89" s="20">
        <v>710000</v>
      </c>
      <c r="K89" s="21">
        <v>4171</v>
      </c>
      <c r="L89" s="20"/>
      <c r="M89" s="22">
        <v>5</v>
      </c>
      <c r="N89" s="25">
        <f t="shared" si="6"/>
        <v>1190</v>
      </c>
      <c r="O89" s="25">
        <f t="shared" si="7"/>
        <v>1416100</v>
      </c>
    </row>
    <row r="90" spans="1:15" x14ac:dyDescent="0.25">
      <c r="A90" s="19" t="s">
        <v>93</v>
      </c>
      <c r="B90" s="20">
        <v>720000</v>
      </c>
      <c r="C90" s="20"/>
      <c r="D90" s="21">
        <v>4483</v>
      </c>
      <c r="E90" s="22">
        <v>7</v>
      </c>
      <c r="F90" s="23">
        <f t="shared" si="4"/>
        <v>195972</v>
      </c>
      <c r="G90" s="23">
        <f t="shared" si="5"/>
        <v>38405024784</v>
      </c>
      <c r="H90" s="12"/>
      <c r="I90" s="19" t="s">
        <v>74</v>
      </c>
      <c r="J90" s="20">
        <v>580000</v>
      </c>
      <c r="K90" s="21">
        <v>4255</v>
      </c>
      <c r="L90" s="20"/>
      <c r="M90" s="22">
        <v>6</v>
      </c>
      <c r="N90" s="25">
        <f t="shared" si="6"/>
        <v>1274</v>
      </c>
      <c r="O90" s="25">
        <f t="shared" si="7"/>
        <v>1623076</v>
      </c>
    </row>
    <row r="91" spans="1:15" x14ac:dyDescent="0.25">
      <c r="A91" s="19" t="s">
        <v>94</v>
      </c>
      <c r="B91" s="20">
        <v>750000</v>
      </c>
      <c r="C91" s="20"/>
      <c r="D91" s="21">
        <v>4490</v>
      </c>
      <c r="E91" s="22">
        <v>5</v>
      </c>
      <c r="F91" s="23">
        <f t="shared" si="4"/>
        <v>225972</v>
      </c>
      <c r="G91" s="23">
        <f t="shared" si="5"/>
        <v>51063344784</v>
      </c>
      <c r="H91" s="12"/>
      <c r="I91" s="19" t="s">
        <v>93</v>
      </c>
      <c r="J91" s="20">
        <v>720000</v>
      </c>
      <c r="K91" s="21">
        <v>4483</v>
      </c>
      <c r="L91" s="20"/>
      <c r="M91" s="22">
        <v>7</v>
      </c>
      <c r="N91" s="25">
        <f t="shared" si="6"/>
        <v>1502</v>
      </c>
      <c r="O91" s="25">
        <f t="shared" si="7"/>
        <v>2256004</v>
      </c>
    </row>
    <row r="92" spans="1:15" x14ac:dyDescent="0.25">
      <c r="A92" s="19" t="s">
        <v>95</v>
      </c>
      <c r="B92" s="20">
        <v>769000</v>
      </c>
      <c r="C92" s="20"/>
      <c r="D92" s="21">
        <v>5225</v>
      </c>
      <c r="E92" s="22">
        <v>5</v>
      </c>
      <c r="F92" s="23">
        <f t="shared" si="4"/>
        <v>244972</v>
      </c>
      <c r="G92" s="23">
        <f t="shared" si="5"/>
        <v>60011280784</v>
      </c>
      <c r="H92" s="12"/>
      <c r="I92" s="19" t="s">
        <v>94</v>
      </c>
      <c r="J92" s="20">
        <v>750000</v>
      </c>
      <c r="K92" s="21">
        <v>4490</v>
      </c>
      <c r="L92" s="20"/>
      <c r="M92" s="22">
        <v>5</v>
      </c>
      <c r="N92" s="25">
        <f t="shared" si="6"/>
        <v>1509</v>
      </c>
      <c r="O92" s="25">
        <f t="shared" si="7"/>
        <v>2277081</v>
      </c>
    </row>
    <row r="93" spans="1:15" x14ac:dyDescent="0.25">
      <c r="A93" s="19" t="s">
        <v>96</v>
      </c>
      <c r="B93" s="20">
        <v>769900</v>
      </c>
      <c r="C93" s="20"/>
      <c r="D93" s="21">
        <v>3577</v>
      </c>
      <c r="E93" s="22">
        <v>4</v>
      </c>
      <c r="F93" s="23">
        <f t="shared" si="4"/>
        <v>245872</v>
      </c>
      <c r="G93" s="23">
        <f t="shared" si="5"/>
        <v>60453040384</v>
      </c>
      <c r="H93" s="12"/>
      <c r="I93" s="19" t="s">
        <v>88</v>
      </c>
      <c r="J93" s="20">
        <v>670000</v>
      </c>
      <c r="K93" s="21">
        <v>4718</v>
      </c>
      <c r="L93" s="20"/>
      <c r="M93" s="22">
        <v>5</v>
      </c>
      <c r="N93" s="25">
        <f t="shared" si="6"/>
        <v>1737</v>
      </c>
      <c r="O93" s="25">
        <f t="shared" si="7"/>
        <v>3017169</v>
      </c>
    </row>
    <row r="94" spans="1:15" x14ac:dyDescent="0.25">
      <c r="A94" s="19" t="s">
        <v>97</v>
      </c>
      <c r="B94" s="20">
        <v>789999</v>
      </c>
      <c r="C94" s="20"/>
      <c r="D94" s="21">
        <v>4944</v>
      </c>
      <c r="E94" s="22">
        <v>5</v>
      </c>
      <c r="F94" s="23">
        <f t="shared" si="4"/>
        <v>265971</v>
      </c>
      <c r="G94" s="23">
        <f t="shared" si="5"/>
        <v>70740572841</v>
      </c>
      <c r="H94" s="12"/>
      <c r="I94" s="19" t="s">
        <v>99</v>
      </c>
      <c r="J94" s="20">
        <v>815000</v>
      </c>
      <c r="K94" s="21">
        <v>4768</v>
      </c>
      <c r="L94" s="20"/>
      <c r="M94" s="22">
        <v>5</v>
      </c>
      <c r="N94" s="25">
        <f t="shared" si="6"/>
        <v>1787</v>
      </c>
      <c r="O94" s="25">
        <f t="shared" si="7"/>
        <v>3193369</v>
      </c>
    </row>
    <row r="95" spans="1:15" x14ac:dyDescent="0.25">
      <c r="A95" s="19" t="s">
        <v>98</v>
      </c>
      <c r="B95" s="20">
        <v>799000</v>
      </c>
      <c r="C95" s="20"/>
      <c r="D95" s="21">
        <v>4077</v>
      </c>
      <c r="E95" s="22">
        <v>5</v>
      </c>
      <c r="F95" s="23">
        <f t="shared" si="4"/>
        <v>274972</v>
      </c>
      <c r="G95" s="23">
        <f t="shared" si="5"/>
        <v>75609600784</v>
      </c>
      <c r="H95" s="12"/>
      <c r="I95" s="19" t="s">
        <v>97</v>
      </c>
      <c r="J95" s="20">
        <v>789999</v>
      </c>
      <c r="K95" s="21">
        <v>4944</v>
      </c>
      <c r="L95" s="20"/>
      <c r="M95" s="22">
        <v>5</v>
      </c>
      <c r="N95" s="25">
        <f t="shared" si="6"/>
        <v>1963</v>
      </c>
      <c r="O95" s="25">
        <f t="shared" si="7"/>
        <v>3853369</v>
      </c>
    </row>
    <row r="96" spans="1:15" x14ac:dyDescent="0.25">
      <c r="A96" s="19" t="s">
        <v>99</v>
      </c>
      <c r="B96" s="20">
        <v>815000</v>
      </c>
      <c r="C96" s="20"/>
      <c r="D96" s="21">
        <v>4768</v>
      </c>
      <c r="E96" s="22">
        <v>5</v>
      </c>
      <c r="F96" s="23">
        <f t="shared" si="4"/>
        <v>290972</v>
      </c>
      <c r="G96" s="23">
        <f t="shared" si="5"/>
        <v>84664704784</v>
      </c>
      <c r="H96" s="12"/>
      <c r="I96" s="19" t="s">
        <v>101</v>
      </c>
      <c r="J96" s="20">
        <v>875000</v>
      </c>
      <c r="K96" s="21">
        <v>5190</v>
      </c>
      <c r="L96" s="20"/>
      <c r="M96" s="22">
        <v>5</v>
      </c>
      <c r="N96" s="25">
        <f t="shared" si="6"/>
        <v>2209</v>
      </c>
      <c r="O96" s="25">
        <f t="shared" si="7"/>
        <v>4879681</v>
      </c>
    </row>
    <row r="97" spans="1:15" x14ac:dyDescent="0.25">
      <c r="A97" s="19" t="s">
        <v>100</v>
      </c>
      <c r="B97" s="20">
        <v>849000</v>
      </c>
      <c r="C97" s="20"/>
      <c r="D97" s="21">
        <v>6194</v>
      </c>
      <c r="E97" s="22">
        <v>7</v>
      </c>
      <c r="F97" s="23">
        <f t="shared" si="4"/>
        <v>324972</v>
      </c>
      <c r="G97" s="23">
        <f t="shared" si="5"/>
        <v>105606800784</v>
      </c>
      <c r="H97" s="12"/>
      <c r="I97" s="19" t="s">
        <v>95</v>
      </c>
      <c r="J97" s="20">
        <v>769000</v>
      </c>
      <c r="K97" s="21">
        <v>5225</v>
      </c>
      <c r="L97" s="20"/>
      <c r="M97" s="22">
        <v>5</v>
      </c>
      <c r="N97" s="25">
        <f t="shared" si="6"/>
        <v>2244</v>
      </c>
      <c r="O97" s="25">
        <f t="shared" si="7"/>
        <v>5035536</v>
      </c>
    </row>
    <row r="98" spans="1:15" x14ac:dyDescent="0.25">
      <c r="A98" s="19" t="s">
        <v>101</v>
      </c>
      <c r="B98" s="20">
        <v>875000</v>
      </c>
      <c r="C98" s="20"/>
      <c r="D98" s="21">
        <v>5190</v>
      </c>
      <c r="E98" s="22">
        <v>5</v>
      </c>
      <c r="F98" s="23">
        <f t="shared" si="4"/>
        <v>350972</v>
      </c>
      <c r="G98" s="23">
        <f t="shared" si="5"/>
        <v>123181344784</v>
      </c>
      <c r="H98" s="12"/>
      <c r="I98" s="19" t="s">
        <v>90</v>
      </c>
      <c r="J98" s="20">
        <v>685000</v>
      </c>
      <c r="K98" s="21">
        <v>5432</v>
      </c>
      <c r="L98" s="20"/>
      <c r="M98" s="22">
        <v>4</v>
      </c>
      <c r="N98" s="25">
        <f t="shared" si="6"/>
        <v>2451</v>
      </c>
      <c r="O98" s="25">
        <f t="shared" si="7"/>
        <v>6007401</v>
      </c>
    </row>
    <row r="99" spans="1:15" x14ac:dyDescent="0.25">
      <c r="A99" s="19" t="s">
        <v>102</v>
      </c>
      <c r="B99" s="20">
        <v>949000</v>
      </c>
      <c r="C99" s="20"/>
      <c r="D99" s="21">
        <v>6325</v>
      </c>
      <c r="E99" s="22">
        <v>5</v>
      </c>
      <c r="F99" s="23">
        <f t="shared" si="4"/>
        <v>424972</v>
      </c>
      <c r="G99" s="23">
        <f t="shared" si="5"/>
        <v>180601200784</v>
      </c>
      <c r="H99" s="12"/>
      <c r="I99" s="19" t="s">
        <v>100</v>
      </c>
      <c r="J99" s="20">
        <v>849000</v>
      </c>
      <c r="K99" s="21">
        <v>6194</v>
      </c>
      <c r="L99" s="20"/>
      <c r="M99" s="22">
        <v>7</v>
      </c>
      <c r="N99" s="25">
        <f t="shared" si="6"/>
        <v>3213</v>
      </c>
      <c r="O99" s="25">
        <f t="shared" si="7"/>
        <v>10323369</v>
      </c>
    </row>
    <row r="100" spans="1:15" x14ac:dyDescent="0.25">
      <c r="A100" s="19" t="s">
        <v>103</v>
      </c>
      <c r="B100" s="20">
        <v>999999</v>
      </c>
      <c r="C100" s="20"/>
      <c r="D100" s="21">
        <v>3923</v>
      </c>
      <c r="E100" s="22">
        <v>4</v>
      </c>
      <c r="F100" s="23">
        <f t="shared" si="4"/>
        <v>475971</v>
      </c>
      <c r="G100" s="23">
        <f t="shared" si="5"/>
        <v>226548392841</v>
      </c>
      <c r="H100" s="12"/>
      <c r="I100" s="19" t="s">
        <v>102</v>
      </c>
      <c r="J100" s="20">
        <v>949000</v>
      </c>
      <c r="K100" s="21">
        <v>6325</v>
      </c>
      <c r="L100" s="20"/>
      <c r="M100" s="22">
        <v>5</v>
      </c>
      <c r="N100" s="25">
        <f t="shared" si="6"/>
        <v>3344</v>
      </c>
      <c r="O100" s="25">
        <f t="shared" si="7"/>
        <v>11182336</v>
      </c>
    </row>
    <row r="101" spans="1:15" x14ac:dyDescent="0.25">
      <c r="A101" s="19" t="s">
        <v>104</v>
      </c>
      <c r="B101" s="20">
        <v>1375000</v>
      </c>
      <c r="C101" s="20"/>
      <c r="D101" s="21">
        <v>6406</v>
      </c>
      <c r="E101" s="22">
        <v>6</v>
      </c>
      <c r="F101" s="23">
        <f t="shared" si="4"/>
        <v>850972</v>
      </c>
      <c r="G101" s="23">
        <f t="shared" si="5"/>
        <v>724153344784</v>
      </c>
      <c r="H101" s="12"/>
      <c r="I101" s="19" t="s">
        <v>104</v>
      </c>
      <c r="J101" s="20">
        <v>1375000</v>
      </c>
      <c r="K101" s="21">
        <v>6406</v>
      </c>
      <c r="L101" s="20"/>
      <c r="M101" s="22">
        <v>6</v>
      </c>
      <c r="N101" s="25">
        <f t="shared" si="6"/>
        <v>3425</v>
      </c>
      <c r="O101" s="25">
        <f t="shared" si="7"/>
        <v>11730625</v>
      </c>
    </row>
    <row r="102" spans="1:15" x14ac:dyDescent="0.25">
      <c r="A102" s="19" t="s">
        <v>105</v>
      </c>
      <c r="B102" s="20">
        <v>2295000</v>
      </c>
      <c r="C102" s="20"/>
      <c r="D102" s="21">
        <v>8677</v>
      </c>
      <c r="E102" s="22">
        <v>6</v>
      </c>
      <c r="F102" s="23">
        <f t="shared" si="4"/>
        <v>1770972</v>
      </c>
      <c r="G102" s="23">
        <f t="shared" si="5"/>
        <v>3136341824784</v>
      </c>
      <c r="H102" s="12"/>
      <c r="I102" s="19" t="s">
        <v>105</v>
      </c>
      <c r="J102" s="20">
        <v>2295000</v>
      </c>
      <c r="K102" s="21">
        <v>8677</v>
      </c>
      <c r="L102" s="20"/>
      <c r="M102" s="22">
        <v>6</v>
      </c>
      <c r="N102" s="25">
        <f t="shared" si="6"/>
        <v>5696</v>
      </c>
      <c r="O102" s="25">
        <f t="shared" si="7"/>
        <v>32444416</v>
      </c>
    </row>
    <row r="103" spans="1:15" x14ac:dyDescent="0.25">
      <c r="B103" s="11">
        <f>SUM(B3:B102)</f>
        <v>52402768</v>
      </c>
      <c r="K103" s="14">
        <f>SUM(D3:D102)</f>
        <v>298085</v>
      </c>
    </row>
    <row r="104" spans="1:15" x14ac:dyDescent="0.25">
      <c r="F104" s="35" t="s">
        <v>144</v>
      </c>
      <c r="G104" s="23">
        <f>SUM(G3:G102)</f>
        <v>6587135323126</v>
      </c>
      <c r="H104" s="12"/>
      <c r="M104" s="39" t="s">
        <v>144</v>
      </c>
      <c r="N104" s="39"/>
      <c r="O104" s="36">
        <f>SUM(O3:O102)</f>
        <v>171796997</v>
      </c>
    </row>
    <row r="105" spans="1:15" x14ac:dyDescent="0.25">
      <c r="A105" s="4" t="s">
        <v>125</v>
      </c>
      <c r="F105" s="35" t="s">
        <v>145</v>
      </c>
      <c r="G105" s="23">
        <f>G104/99</f>
        <v>66536720435.616165</v>
      </c>
      <c r="I105" s="4" t="s">
        <v>126</v>
      </c>
      <c r="L105" s="11"/>
      <c r="M105" s="39" t="s">
        <v>145</v>
      </c>
      <c r="N105" s="39"/>
      <c r="O105" s="37">
        <f>O104/99</f>
        <v>1735323.2020202021</v>
      </c>
    </row>
    <row r="106" spans="1:15" x14ac:dyDescent="0.25">
      <c r="A106" s="4" t="s">
        <v>146</v>
      </c>
      <c r="B106" s="13">
        <f>B103/100</f>
        <v>524027.68</v>
      </c>
      <c r="C106" s="13"/>
      <c r="F106" s="12"/>
      <c r="G106" s="12"/>
      <c r="H106" s="12"/>
      <c r="I106" s="4" t="s">
        <v>146</v>
      </c>
      <c r="K106" s="14">
        <f>K103/100</f>
        <v>2980.85</v>
      </c>
      <c r="L106" s="13"/>
      <c r="O106" s="8"/>
    </row>
    <row r="107" spans="1:15" x14ac:dyDescent="0.25">
      <c r="A107" s="4" t="s">
        <v>106</v>
      </c>
      <c r="B107" s="11">
        <v>456500</v>
      </c>
      <c r="C107" s="11"/>
      <c r="I107" s="4" t="s">
        <v>106</v>
      </c>
      <c r="K107" s="6">
        <v>2770</v>
      </c>
      <c r="L107" s="11"/>
    </row>
    <row r="108" spans="1:15" x14ac:dyDescent="0.25">
      <c r="A108" s="4" t="s">
        <v>107</v>
      </c>
      <c r="B108" s="11">
        <v>450000</v>
      </c>
      <c r="C108" s="11"/>
      <c r="I108" s="4" t="s">
        <v>107</v>
      </c>
      <c r="K108">
        <v>2384</v>
      </c>
      <c r="L108" s="11"/>
    </row>
    <row r="109" spans="1:15" x14ac:dyDescent="0.25">
      <c r="A109" s="4"/>
      <c r="B109" s="11">
        <v>379900</v>
      </c>
      <c r="C109" s="11"/>
      <c r="I109" s="4"/>
      <c r="L109" s="11"/>
    </row>
    <row r="110" spans="1:15" x14ac:dyDescent="0.25">
      <c r="A110" s="4" t="s">
        <v>108</v>
      </c>
      <c r="B110" s="11">
        <f>2295000-184000</f>
        <v>2111000</v>
      </c>
      <c r="I110" s="4" t="s">
        <v>108</v>
      </c>
      <c r="K110">
        <f>8677-636</f>
        <v>8041</v>
      </c>
    </row>
    <row r="111" spans="1:15" x14ac:dyDescent="0.25">
      <c r="A111" s="4" t="s">
        <v>109</v>
      </c>
      <c r="B111" s="13">
        <f>G105</f>
        <v>66536720435.616165</v>
      </c>
      <c r="C111" s="13" t="s">
        <v>127</v>
      </c>
      <c r="I111" s="4" t="s">
        <v>109</v>
      </c>
      <c r="K111" s="17">
        <f>O105</f>
        <v>1735323.2020202021</v>
      </c>
      <c r="L111" s="13" t="s">
        <v>127</v>
      </c>
    </row>
    <row r="112" spans="1:15" x14ac:dyDescent="0.25">
      <c r="A112" s="4" t="s">
        <v>147</v>
      </c>
      <c r="B112" s="11">
        <f>SQRT(B111)</f>
        <v>257947.12720946549</v>
      </c>
      <c r="I112" s="4" t="s">
        <v>147</v>
      </c>
      <c r="K112" s="8">
        <f>SQRT(K111)</f>
        <v>1317.3166673280202</v>
      </c>
    </row>
    <row r="115" spans="1:4" x14ac:dyDescent="0.25">
      <c r="A115" s="4" t="s">
        <v>110</v>
      </c>
    </row>
    <row r="116" spans="1:4" x14ac:dyDescent="0.25">
      <c r="A116" t="s">
        <v>111</v>
      </c>
      <c r="B116" t="s">
        <v>112</v>
      </c>
      <c r="C116" t="s">
        <v>113</v>
      </c>
      <c r="D116" t="s">
        <v>114</v>
      </c>
    </row>
    <row r="117" spans="1:4" x14ac:dyDescent="0.25">
      <c r="A117">
        <v>150000</v>
      </c>
      <c r="B117">
        <f t="shared" ref="B117:B123" si="8">A117+310000</f>
        <v>460000</v>
      </c>
      <c r="C117">
        <v>51</v>
      </c>
      <c r="D117">
        <f t="shared" ref="D117:D123" si="9">C117/100</f>
        <v>0.51</v>
      </c>
    </row>
    <row r="118" spans="1:4" x14ac:dyDescent="0.25">
      <c r="A118">
        <f t="shared" ref="A118:A123" si="10">B117</f>
        <v>460000</v>
      </c>
      <c r="B118">
        <f t="shared" si="8"/>
        <v>770000</v>
      </c>
      <c r="C118">
        <v>40</v>
      </c>
      <c r="D118">
        <f t="shared" si="9"/>
        <v>0.4</v>
      </c>
    </row>
    <row r="119" spans="1:4" x14ac:dyDescent="0.25">
      <c r="A119">
        <f t="shared" si="10"/>
        <v>770000</v>
      </c>
      <c r="B119">
        <f t="shared" si="8"/>
        <v>1080000</v>
      </c>
      <c r="C119">
        <v>7</v>
      </c>
      <c r="D119">
        <f t="shared" si="9"/>
        <v>7.0000000000000007E-2</v>
      </c>
    </row>
    <row r="120" spans="1:4" x14ac:dyDescent="0.25">
      <c r="A120">
        <f t="shared" si="10"/>
        <v>1080000</v>
      </c>
      <c r="B120">
        <f t="shared" si="8"/>
        <v>1390000</v>
      </c>
      <c r="C120">
        <v>1</v>
      </c>
      <c r="D120">
        <f t="shared" si="9"/>
        <v>0.01</v>
      </c>
    </row>
    <row r="121" spans="1:4" x14ac:dyDescent="0.25">
      <c r="A121">
        <f t="shared" si="10"/>
        <v>1390000</v>
      </c>
      <c r="B121">
        <f t="shared" si="8"/>
        <v>1700000</v>
      </c>
      <c r="C121">
        <v>0</v>
      </c>
      <c r="D121">
        <f t="shared" si="9"/>
        <v>0</v>
      </c>
    </row>
    <row r="122" spans="1:4" x14ac:dyDescent="0.25">
      <c r="A122">
        <f t="shared" si="10"/>
        <v>1700000</v>
      </c>
      <c r="B122">
        <f t="shared" si="8"/>
        <v>2010000</v>
      </c>
      <c r="C122">
        <v>0</v>
      </c>
      <c r="D122">
        <f t="shared" si="9"/>
        <v>0</v>
      </c>
    </row>
    <row r="123" spans="1:4" x14ac:dyDescent="0.25">
      <c r="A123">
        <f t="shared" si="10"/>
        <v>2010000</v>
      </c>
      <c r="B123">
        <f t="shared" si="8"/>
        <v>2320000</v>
      </c>
      <c r="C123">
        <v>1</v>
      </c>
      <c r="D123">
        <f t="shared" si="9"/>
        <v>0.01</v>
      </c>
    </row>
  </sheetData>
  <sortState ref="I2:L101">
    <sortCondition ref="K2:K101"/>
  </sortState>
  <mergeCells count="2">
    <mergeCell ref="M104:N104"/>
    <mergeCell ref="M105:N105"/>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6"/>
  <sheetViews>
    <sheetView workbookViewId="0">
      <selection activeCell="L19" sqref="L19"/>
    </sheetView>
  </sheetViews>
  <sheetFormatPr defaultRowHeight="15" x14ac:dyDescent="0.25"/>
  <cols>
    <col min="2" max="2" width="9.140625" customWidth="1"/>
  </cols>
  <sheetData>
    <row r="2" spans="2:10" x14ac:dyDescent="0.25">
      <c r="B2" s="34"/>
      <c r="C2" s="34"/>
      <c r="D2" s="34"/>
      <c r="E2" s="34"/>
      <c r="F2" s="34"/>
      <c r="G2" s="34"/>
      <c r="H2" s="34"/>
      <c r="I2" s="34"/>
      <c r="J2" s="34"/>
    </row>
    <row r="3" spans="2:10" x14ac:dyDescent="0.25">
      <c r="B3" s="34"/>
      <c r="C3" s="34"/>
      <c r="D3" s="34"/>
      <c r="E3" s="34"/>
      <c r="F3" s="34"/>
      <c r="G3" s="34"/>
      <c r="H3" s="34"/>
      <c r="I3" s="34"/>
      <c r="J3" s="34"/>
    </row>
    <row r="4" spans="2:10" x14ac:dyDescent="0.25">
      <c r="B4" s="34"/>
      <c r="C4" s="34"/>
      <c r="D4" s="34"/>
      <c r="E4" s="34"/>
      <c r="F4" s="34"/>
      <c r="G4" s="34"/>
      <c r="H4" s="34"/>
      <c r="I4" s="34"/>
      <c r="J4" s="34"/>
    </row>
    <row r="5" spans="2:10" x14ac:dyDescent="0.25">
      <c r="B5" s="34"/>
      <c r="C5" s="34"/>
      <c r="D5" s="34"/>
      <c r="E5" s="34"/>
      <c r="F5" s="34"/>
      <c r="G5" s="34"/>
      <c r="H5" s="34"/>
      <c r="I5" s="34"/>
      <c r="J5" s="34"/>
    </row>
    <row r="6" spans="2:10" x14ac:dyDescent="0.25">
      <c r="B6" s="34"/>
      <c r="C6" s="34"/>
      <c r="D6" s="34"/>
      <c r="E6" s="34"/>
      <c r="F6" s="34"/>
      <c r="G6" s="34"/>
      <c r="H6" s="34"/>
      <c r="I6" s="34"/>
      <c r="J6" s="34"/>
    </row>
    <row r="7" spans="2:10" x14ac:dyDescent="0.25">
      <c r="B7" s="34"/>
      <c r="C7" s="34"/>
      <c r="D7" s="34"/>
      <c r="E7" s="34"/>
      <c r="F7" s="34"/>
      <c r="G7" s="34"/>
      <c r="H7" s="34"/>
      <c r="I7" s="34"/>
      <c r="J7" s="34"/>
    </row>
    <row r="8" spans="2:10" x14ac:dyDescent="0.25">
      <c r="B8" s="34"/>
      <c r="C8" s="34"/>
      <c r="D8" s="34"/>
      <c r="E8" s="34"/>
      <c r="F8" s="34"/>
      <c r="G8" s="34"/>
      <c r="H8" s="34"/>
      <c r="I8" s="34"/>
      <c r="J8" s="34"/>
    </row>
    <row r="9" spans="2:10" x14ac:dyDescent="0.25">
      <c r="B9" s="34"/>
      <c r="C9" s="34"/>
      <c r="D9" s="34"/>
      <c r="E9" s="34"/>
      <c r="F9" s="34"/>
      <c r="G9" s="34"/>
      <c r="H9" s="34"/>
      <c r="I9" s="34"/>
      <c r="J9" s="34"/>
    </row>
    <row r="10" spans="2:10" x14ac:dyDescent="0.25">
      <c r="B10" s="34"/>
      <c r="C10" s="34"/>
      <c r="D10" s="34"/>
      <c r="E10" s="34"/>
      <c r="F10" s="34"/>
      <c r="G10" s="34"/>
      <c r="H10" s="34"/>
      <c r="I10" s="34"/>
      <c r="J10" s="34"/>
    </row>
    <row r="11" spans="2:10" x14ac:dyDescent="0.25">
      <c r="B11" s="34"/>
      <c r="C11" s="34"/>
      <c r="D11" s="34"/>
      <c r="E11" s="34"/>
      <c r="F11" s="34"/>
      <c r="G11" s="34"/>
      <c r="H11" s="34"/>
      <c r="I11" s="34"/>
      <c r="J11" s="34"/>
    </row>
    <row r="12" spans="2:10" x14ac:dyDescent="0.25">
      <c r="B12" s="34"/>
      <c r="C12" s="34"/>
      <c r="D12" s="34"/>
      <c r="E12" s="34"/>
      <c r="F12" s="34"/>
      <c r="G12" s="34"/>
      <c r="H12" s="34"/>
      <c r="I12" s="34"/>
      <c r="J12" s="34"/>
    </row>
    <row r="13" spans="2:10" x14ac:dyDescent="0.25">
      <c r="B13" s="34"/>
      <c r="C13" s="34"/>
      <c r="D13" s="34"/>
      <c r="E13" s="34"/>
      <c r="F13" s="34"/>
      <c r="G13" s="34"/>
      <c r="H13" s="34"/>
      <c r="I13" s="34"/>
      <c r="J13" s="34"/>
    </row>
    <row r="14" spans="2:10" x14ac:dyDescent="0.25">
      <c r="B14" s="34"/>
      <c r="C14" s="34"/>
      <c r="D14" s="34"/>
      <c r="E14" s="34"/>
      <c r="F14" s="34"/>
      <c r="G14" s="34"/>
      <c r="H14" s="34"/>
      <c r="I14" s="34"/>
      <c r="J14" s="34"/>
    </row>
    <row r="15" spans="2:10" x14ac:dyDescent="0.25">
      <c r="B15" s="34"/>
      <c r="C15" s="34"/>
      <c r="D15" s="34"/>
      <c r="E15" s="34"/>
      <c r="F15" s="34"/>
      <c r="G15" s="34"/>
      <c r="H15" s="34"/>
      <c r="I15" s="34"/>
      <c r="J15" s="34"/>
    </row>
    <row r="16" spans="2:10" x14ac:dyDescent="0.25">
      <c r="B16" s="34"/>
      <c r="C16" s="34"/>
      <c r="D16" s="34"/>
      <c r="E16" s="34"/>
      <c r="F16" s="34"/>
      <c r="G16" s="34"/>
      <c r="H16" s="34"/>
      <c r="I16" s="34"/>
      <c r="J16" s="34"/>
    </row>
    <row r="17" spans="2:10" x14ac:dyDescent="0.25">
      <c r="B17" s="34"/>
      <c r="C17" s="34"/>
      <c r="D17" s="34"/>
      <c r="E17" s="34"/>
      <c r="F17" s="34"/>
      <c r="G17" s="34"/>
      <c r="H17" s="34"/>
      <c r="I17" s="34"/>
      <c r="J17" s="34"/>
    </row>
    <row r="18" spans="2:10" x14ac:dyDescent="0.25">
      <c r="B18" s="34"/>
      <c r="C18" s="34"/>
      <c r="D18" s="34"/>
      <c r="E18" s="34"/>
      <c r="F18" s="34"/>
      <c r="G18" s="34"/>
      <c r="H18" s="34"/>
      <c r="I18" s="34"/>
      <c r="J18" s="34"/>
    </row>
    <row r="19" spans="2:10" x14ac:dyDescent="0.25">
      <c r="B19" s="34"/>
      <c r="C19" s="34"/>
      <c r="D19" s="34"/>
      <c r="E19" s="34"/>
      <c r="F19" s="34"/>
      <c r="G19" s="34"/>
      <c r="H19" s="34"/>
      <c r="I19" s="34"/>
      <c r="J19" s="34"/>
    </row>
    <row r="20" spans="2:10" x14ac:dyDescent="0.25">
      <c r="B20" s="34"/>
      <c r="C20" s="34"/>
      <c r="D20" s="34"/>
      <c r="E20" s="34"/>
      <c r="F20" s="34"/>
      <c r="G20" s="34"/>
      <c r="H20" s="34"/>
      <c r="I20" s="34"/>
      <c r="J20" s="34"/>
    </row>
    <row r="21" spans="2:10" x14ac:dyDescent="0.25">
      <c r="B21" s="34"/>
      <c r="C21" s="34"/>
      <c r="D21" s="34"/>
      <c r="E21" s="34"/>
      <c r="F21" s="34"/>
      <c r="G21" s="34"/>
      <c r="H21" s="34"/>
      <c r="I21" s="34"/>
      <c r="J21" s="34"/>
    </row>
    <row r="22" spans="2:10" x14ac:dyDescent="0.25">
      <c r="B22" s="34"/>
      <c r="C22" s="34"/>
      <c r="D22" s="34"/>
      <c r="E22" s="34"/>
      <c r="F22" s="34"/>
      <c r="G22" s="34"/>
      <c r="H22" s="34"/>
      <c r="I22" s="34"/>
      <c r="J22" s="34"/>
    </row>
    <row r="23" spans="2:10" x14ac:dyDescent="0.25">
      <c r="B23" s="34"/>
      <c r="C23" s="34"/>
      <c r="D23" s="34"/>
      <c r="E23" s="34"/>
      <c r="F23" s="34"/>
      <c r="G23" s="34"/>
      <c r="H23" s="34"/>
      <c r="I23" s="34"/>
      <c r="J23" s="34"/>
    </row>
    <row r="24" spans="2:10" x14ac:dyDescent="0.25">
      <c r="B24" s="34"/>
      <c r="C24" s="34"/>
      <c r="D24" s="34"/>
      <c r="E24" s="34"/>
      <c r="F24" s="34"/>
      <c r="G24" s="34"/>
      <c r="H24" s="34"/>
      <c r="I24" s="34"/>
      <c r="J24" s="34"/>
    </row>
    <row r="25" spans="2:10" x14ac:dyDescent="0.25">
      <c r="B25" s="34"/>
      <c r="C25" s="34"/>
      <c r="D25" s="34"/>
      <c r="E25" s="34"/>
      <c r="F25" s="34"/>
      <c r="G25" s="34"/>
      <c r="H25" s="34"/>
      <c r="I25" s="34"/>
      <c r="J25" s="34"/>
    </row>
    <row r="26" spans="2:10" x14ac:dyDescent="0.25">
      <c r="B26" s="34"/>
      <c r="C26" s="34"/>
      <c r="D26" s="34"/>
      <c r="E26" s="34"/>
      <c r="F26" s="34"/>
      <c r="G26" s="34"/>
      <c r="H26" s="34"/>
      <c r="I26" s="34"/>
      <c r="J26" s="34"/>
    </row>
    <row r="27" spans="2:10" x14ac:dyDescent="0.25">
      <c r="B27" s="34"/>
      <c r="C27" s="34"/>
      <c r="D27" s="34"/>
      <c r="E27" s="34"/>
      <c r="F27" s="34"/>
      <c r="G27" s="34"/>
      <c r="H27" s="34"/>
      <c r="I27" s="34"/>
      <c r="J27" s="34"/>
    </row>
    <row r="28" spans="2:10" x14ac:dyDescent="0.25">
      <c r="B28" s="34"/>
      <c r="C28" s="34"/>
      <c r="D28" s="34"/>
      <c r="E28" s="34"/>
      <c r="F28" s="34"/>
      <c r="G28" s="34"/>
      <c r="H28" s="34"/>
      <c r="I28" s="34"/>
      <c r="J28" s="34"/>
    </row>
    <row r="29" spans="2:10" x14ac:dyDescent="0.25">
      <c r="B29" s="34"/>
      <c r="C29" s="34"/>
      <c r="D29" s="34"/>
      <c r="E29" s="34"/>
      <c r="F29" s="34"/>
      <c r="G29" s="34"/>
      <c r="H29" s="34"/>
      <c r="I29" s="34"/>
      <c r="J29" s="34"/>
    </row>
    <row r="30" spans="2:10" x14ac:dyDescent="0.25">
      <c r="B30" s="34"/>
      <c r="C30" s="34"/>
      <c r="D30" s="34"/>
      <c r="E30" s="34"/>
      <c r="F30" s="34"/>
      <c r="G30" s="34"/>
      <c r="H30" s="34"/>
      <c r="I30" s="34"/>
      <c r="J30" s="34"/>
    </row>
    <row r="31" spans="2:10" x14ac:dyDescent="0.25">
      <c r="B31" s="34"/>
      <c r="C31" s="34"/>
      <c r="D31" s="34"/>
      <c r="E31" s="34"/>
      <c r="F31" s="34"/>
      <c r="G31" s="34"/>
      <c r="H31" s="34"/>
      <c r="I31" s="34"/>
      <c r="J31" s="34"/>
    </row>
    <row r="32" spans="2:10" x14ac:dyDescent="0.25">
      <c r="B32" s="34"/>
      <c r="C32" s="34"/>
      <c r="D32" s="34"/>
      <c r="E32" s="34"/>
      <c r="F32" s="34"/>
      <c r="G32" s="34"/>
      <c r="H32" s="34"/>
      <c r="I32" s="34"/>
      <c r="J32" s="34"/>
    </row>
    <row r="33" spans="2:10" x14ac:dyDescent="0.25">
      <c r="B33" s="34"/>
      <c r="C33" s="34"/>
      <c r="D33" s="34"/>
      <c r="E33" s="34"/>
      <c r="F33" s="34"/>
      <c r="G33" s="34"/>
      <c r="H33" s="34"/>
      <c r="I33" s="34"/>
      <c r="J33" s="34"/>
    </row>
    <row r="34" spans="2:10" x14ac:dyDescent="0.25">
      <c r="B34" s="34"/>
      <c r="C34" s="34"/>
      <c r="D34" s="34"/>
      <c r="E34" s="34"/>
      <c r="F34" s="34"/>
      <c r="G34" s="34"/>
      <c r="H34" s="34"/>
      <c r="I34" s="34"/>
      <c r="J34" s="34"/>
    </row>
    <row r="35" spans="2:10" x14ac:dyDescent="0.25">
      <c r="B35" s="34"/>
      <c r="C35" s="34"/>
      <c r="D35" s="34"/>
      <c r="E35" s="34"/>
      <c r="F35" s="34"/>
      <c r="G35" s="34"/>
      <c r="H35" s="34"/>
      <c r="I35" s="34"/>
      <c r="J35" s="34"/>
    </row>
    <row r="36" spans="2:10" x14ac:dyDescent="0.25">
      <c r="B36" s="34"/>
      <c r="C36" s="34"/>
      <c r="D36" s="34"/>
      <c r="E36" s="34"/>
      <c r="F36" s="34"/>
      <c r="G36" s="34"/>
      <c r="H36" s="34"/>
      <c r="I36" s="34"/>
      <c r="J36" s="34"/>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Title Page</vt:lpstr>
      <vt:lpstr>2 Real Estate - Original Data</vt:lpstr>
      <vt:lpstr>3 Listing Price Graphs</vt:lpstr>
      <vt:lpstr>4 Bedroom Graph</vt:lpstr>
      <vt:lpstr>5 Data Analysis - Mathematics</vt:lpstr>
      <vt:lpstr>6 Chebyshev's Theorem</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Charli Lawson</dc:creator>
  <cp:lastModifiedBy>Donnakay</cp:lastModifiedBy>
  <dcterms:created xsi:type="dcterms:W3CDTF">2017-01-14T20:53:49Z</dcterms:created>
  <dcterms:modified xsi:type="dcterms:W3CDTF">2017-03-06T12:20:50Z</dcterms:modified>
</cp:coreProperties>
</file>