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\Downloads\"/>
    </mc:Choice>
  </mc:AlternateContent>
  <bookViews>
    <workbookView xWindow="0" yWindow="0" windowWidth="16815" windowHeight="7755"/>
  </bookViews>
  <sheets>
    <sheet name="M3,A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4" i="1" s="1"/>
  <c r="B31" i="1" s="1"/>
  <c r="B11" i="1"/>
  <c r="B12" i="1"/>
  <c r="B24" i="1"/>
  <c r="B29" i="1" s="1"/>
  <c r="B25" i="1"/>
  <c r="B36" i="1"/>
  <c r="D14" i="1"/>
  <c r="B17" i="1"/>
  <c r="D19" i="1"/>
  <c r="D29" i="1"/>
  <c r="E14" i="1"/>
  <c r="E31" i="1" s="1"/>
  <c r="E19" i="1"/>
  <c r="E29" i="1"/>
  <c r="F14" i="1"/>
  <c r="F31" i="1" s="1"/>
  <c r="F19" i="1"/>
  <c r="F29" i="1"/>
  <c r="G14" i="1"/>
  <c r="G31" i="1" s="1"/>
  <c r="G19" i="1"/>
  <c r="G29" i="1"/>
  <c r="H14" i="1"/>
  <c r="H31" i="1" s="1"/>
  <c r="H19" i="1"/>
  <c r="H29" i="1"/>
  <c r="I14" i="1"/>
  <c r="I31" i="1" s="1"/>
  <c r="I19" i="1"/>
  <c r="I29" i="1"/>
  <c r="J14" i="1"/>
  <c r="J31" i="1" s="1"/>
  <c r="J19" i="1"/>
  <c r="J29" i="1"/>
  <c r="K14" i="1"/>
  <c r="K31" i="1" s="1"/>
  <c r="K19" i="1"/>
  <c r="K29" i="1"/>
  <c r="L14" i="1"/>
  <c r="L31" i="1" s="1"/>
  <c r="L19" i="1"/>
  <c r="L29" i="1"/>
  <c r="M14" i="1"/>
  <c r="M31" i="1" s="1"/>
  <c r="M19" i="1"/>
  <c r="M29" i="1"/>
  <c r="N14" i="1"/>
  <c r="N31" i="1" s="1"/>
  <c r="N19" i="1"/>
  <c r="N29" i="1"/>
  <c r="O14" i="1"/>
  <c r="O31" i="1" s="1"/>
  <c r="O19" i="1"/>
  <c r="O29" i="1"/>
  <c r="Q14" i="1"/>
  <c r="Q31" i="1" s="1"/>
  <c r="Q19" i="1"/>
  <c r="Q29" i="1"/>
  <c r="R14" i="1"/>
  <c r="R31" i="1" s="1"/>
  <c r="R19" i="1"/>
  <c r="R29" i="1"/>
  <c r="S14" i="1"/>
  <c r="S31" i="1" s="1"/>
  <c r="S19" i="1"/>
  <c r="S29" i="1"/>
  <c r="T14" i="1"/>
  <c r="T31" i="1" s="1"/>
  <c r="T19" i="1"/>
  <c r="T29" i="1"/>
  <c r="U14" i="1"/>
  <c r="U31" i="1" s="1"/>
  <c r="U19" i="1"/>
  <c r="U29" i="1"/>
  <c r="V14" i="1"/>
  <c r="V31" i="1" s="1"/>
  <c r="V19" i="1"/>
  <c r="V29" i="1"/>
  <c r="W14" i="1"/>
  <c r="W31" i="1" s="1"/>
  <c r="W19" i="1"/>
  <c r="W29" i="1"/>
  <c r="X14" i="1"/>
  <c r="X31" i="1" s="1"/>
  <c r="X19" i="1"/>
  <c r="X29" i="1"/>
  <c r="Y14" i="1"/>
  <c r="Y31" i="1" s="1"/>
  <c r="Y19" i="1"/>
  <c r="Y29" i="1"/>
  <c r="Z14" i="1"/>
  <c r="Z31" i="1" s="1"/>
  <c r="Z19" i="1"/>
  <c r="Z29" i="1"/>
  <c r="AA14" i="1"/>
  <c r="AA31" i="1" s="1"/>
  <c r="AA19" i="1"/>
  <c r="AA29" i="1"/>
  <c r="AB14" i="1"/>
  <c r="AB31" i="1" s="1"/>
  <c r="AB19" i="1"/>
  <c r="AB29" i="1"/>
  <c r="D31" i="1" l="1"/>
</calcChain>
</file>

<file path=xl/comments1.xml><?xml version="1.0" encoding="utf-8"?>
<comments xmlns="http://schemas.openxmlformats.org/spreadsheetml/2006/main">
  <authors>
    <author>Argosy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Argosy:</t>
        </r>
        <r>
          <rPr>
            <sz val="9"/>
            <color indexed="81"/>
            <rFont val="Tahoma"/>
            <family val="2"/>
          </rPr>
          <t xml:space="preserve">
Note, the percentages used in Year0 may be different from those estimated in the budget.</t>
        </r>
      </text>
    </comment>
  </commentList>
</comments>
</file>

<file path=xl/sharedStrings.xml><?xml version="1.0" encoding="utf-8"?>
<sst xmlns="http://schemas.openxmlformats.org/spreadsheetml/2006/main" count="69" uniqueCount="60">
  <si>
    <t>Genesis Cash Budget</t>
  </si>
  <si>
    <t>Year 0</t>
  </si>
  <si>
    <t>Monthly Cash Budget Year 1</t>
  </si>
  <si>
    <t>Dec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</si>
  <si>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</si>
  <si>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</si>
  <si>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</si>
  <si>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</si>
  <si>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</si>
  <si>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</si>
  <si>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</si>
  <si>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</si>
  <si>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</si>
  <si>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</si>
  <si>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</si>
  <si>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Mar</t>
  </si>
  <si>
    <t>Apr</t>
  </si>
  <si>
    <t>Jun</t>
  </si>
  <si>
    <t>Jul</t>
  </si>
  <si>
    <t>Sep</t>
  </si>
  <si>
    <t>Cash Inflow</t>
  </si>
  <si>
    <t>Sales (Reference only)</t>
  </si>
  <si>
    <t>Cash Collections on Sales</t>
  </si>
  <si>
    <t xml:space="preserve">  10% in month of sale</t>
  </si>
  <si>
    <t xml:space="preserve">  25% in first month after sale</t>
  </si>
  <si>
    <t xml:space="preserve">  35% in second month after sale</t>
  </si>
  <si>
    <t xml:space="preserve">  30% in third month after sale</t>
  </si>
  <si>
    <t>Other Cash Receipts</t>
  </si>
  <si>
    <t>Total Cash Inflow</t>
  </si>
  <si>
    <t>Cash Outflows</t>
  </si>
  <si>
    <t>Material Purchases (Reference only)</t>
  </si>
  <si>
    <t>Payment for Material Purchase</t>
  </si>
  <si>
    <t xml:space="preserve">      100% in month after purchase</t>
  </si>
  <si>
    <t>Other Cash Payments:</t>
  </si>
  <si>
    <t xml:space="preserve">  Other production cost 30%</t>
  </si>
  <si>
    <t xml:space="preserve">      of Material cost paid month  </t>
  </si>
  <si>
    <t xml:space="preserve">      after Purchase</t>
  </si>
  <si>
    <t xml:space="preserve">  Selling and Marketing Expense</t>
  </si>
  <si>
    <t xml:space="preserve">  General and Administrative expenses</t>
  </si>
  <si>
    <t xml:space="preserve">  Interest Payment</t>
  </si>
  <si>
    <t xml:space="preserve">  Tax Payment</t>
  </si>
  <si>
    <t>.</t>
  </si>
  <si>
    <t xml:space="preserve">  Dividend Payment</t>
  </si>
  <si>
    <t>Total Cash Outflows</t>
  </si>
  <si>
    <t>Net Cash Gain/(Loss)</t>
  </si>
  <si>
    <t>Cash Flow Summary</t>
  </si>
  <si>
    <t>Cash Balance start of the month</t>
  </si>
  <si>
    <t>Net Cash Gain/loss</t>
  </si>
  <si>
    <t>Cash Balance at end of month</t>
  </si>
  <si>
    <t>Minimum Cash Balance desired</t>
  </si>
  <si>
    <t xml:space="preserve">      Surplus cash (deficit)</t>
  </si>
  <si>
    <t>External Financing Summary</t>
  </si>
  <si>
    <t>External Financing Balance</t>
  </si>
  <si>
    <t xml:space="preserve">  at start of month</t>
  </si>
  <si>
    <t>New Financing Required</t>
  </si>
  <si>
    <t xml:space="preserve">   negative amount from cash</t>
  </si>
  <si>
    <t xml:space="preserve">   surplus (deficit)</t>
  </si>
  <si>
    <t>External Financing Requirement</t>
  </si>
  <si>
    <t>Module 3, Assignment 2 Template</t>
  </si>
  <si>
    <t>Monthly Cash Budget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</si>
</sst>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164" fontId="3" fillId="0" borderId="0" xfId="1" applyNumberFormat="1" applyFont="1" applyFill="1"/>
    <xf numFmtId="164" fontId="3" fillId="2" borderId="0" xfId="1" applyNumberFormat="1" applyFont="1" applyFill="1" applyBorder="1"/>
    <xf numFmtId="164" fontId="3" fillId="0" borderId="0" xfId="1" applyNumberFormat="1" applyFont="1" applyFill="1" applyBorder="1"/>
    <xf numFmtId="0" fontId="3" fillId="0" borderId="0" xfId="0" applyFont="1" applyFill="1"/>
    <xf numFmtId="0" fontId="4" fillId="0" borderId="0" xfId="0" applyFont="1" applyFill="1"/>
    <xf numFmtId="164" fontId="5" fillId="3" borderId="0" xfId="1" applyNumberFormat="1" applyFont="1" applyFill="1"/>
    <xf numFmtId="0" fontId="5" fillId="0" borderId="0" xfId="0" applyFont="1" applyFill="1"/>
    <xf numFmtId="164" fontId="4" fillId="4" borderId="0" xfId="1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6" fontId="5" fillId="0" borderId="0" xfId="2" applyNumberFormat="1" applyFont="1" applyFill="1" applyAlignment="1">
      <alignment horizontal="left"/>
    </xf>
    <xf numFmtId="164" fontId="4" fillId="0" borderId="1" xfId="1" applyNumberFormat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164" fontId="3" fillId="0" borderId="1" xfId="1" applyNumberFormat="1" applyFont="1" applyFill="1" applyBorder="1" applyAlignment="1"/>
    <xf numFmtId="164" fontId="3" fillId="2" borderId="2" xfId="1" applyNumberFormat="1" applyFont="1" applyFill="1" applyBorder="1" applyAlignment="1"/>
    <xf numFmtId="164" fontId="3" fillId="0" borderId="2" xfId="1" applyNumberFormat="1" applyFont="1" applyFill="1" applyBorder="1" applyAlignment="1"/>
    <xf numFmtId="164" fontId="3" fillId="2" borderId="0" xfId="1" applyNumberFormat="1" applyFont="1" applyFill="1" applyBorder="1" applyAlignment="1"/>
    <xf numFmtId="164" fontId="3" fillId="0" borderId="3" xfId="1" applyNumberFormat="1" applyFont="1" applyFill="1" applyBorder="1" applyAlignment="1"/>
    <xf numFmtId="0" fontId="4" fillId="0" borderId="0" xfId="0" applyFont="1" applyFill="1" applyAlignment="1">
      <alignment horizontal="left"/>
    </xf>
    <xf numFmtId="164" fontId="4" fillId="0" borderId="5" xfId="1" applyNumberFormat="1" applyFont="1" applyFill="1" applyBorder="1"/>
    <xf numFmtId="164" fontId="4" fillId="2" borderId="0" xfId="1" applyNumberFormat="1" applyFont="1" applyFill="1" applyBorder="1"/>
    <xf numFmtId="164" fontId="3" fillId="0" borderId="1" xfId="1" applyNumberFormat="1" applyFont="1" applyFill="1" applyBorder="1"/>
    <xf numFmtId="164" fontId="3" fillId="2" borderId="2" xfId="1" applyNumberFormat="1" applyFont="1" applyFill="1" applyBorder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5" fillId="0" borderId="0" xfId="1" applyNumberFormat="1" applyFont="1" applyFill="1"/>
    <xf numFmtId="164" fontId="5" fillId="2" borderId="0" xfId="1" applyNumberFormat="1" applyFont="1" applyFill="1" applyBorder="1"/>
    <xf numFmtId="164" fontId="4" fillId="0" borderId="0" xfId="1" applyNumberFormat="1" applyFont="1" applyFill="1"/>
    <xf numFmtId="3" fontId="5" fillId="0" borderId="6" xfId="0" applyNumberFormat="1" applyFont="1" applyFill="1" applyBorder="1"/>
    <xf numFmtId="3" fontId="5" fillId="2" borderId="0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8"/>
  <sheetViews>
    <sheetView tabSelected="1" topLeftCell="A8" zoomScaleNormal="100" workbookViewId="0">
      <selection activeCell="B51" sqref="B51"/>
    </sheetView>
  </sheetViews>
  <sheetFormatPr defaultRowHeight="12.75" x14ac:dyDescent="0.2"/>
  <cols>
    <col min="1" max="1" width="30.85546875" style="5" bestFit="1" customWidth="1"/>
    <col min="2" max="2" width="11.42578125" style="2" bestFit="1" customWidth="1"/>
    <col min="3" max="3" width="2.42578125" style="3" customWidth="1"/>
    <col min="4" max="6" width="11.42578125" style="2" bestFit="1" customWidth="1"/>
    <col min="7" max="15" width="12.140625" style="2" bestFit="1" customWidth="1"/>
    <col min="16" max="16" width="2.7109375" style="4" customWidth="1"/>
    <col min="17" max="17" width="9.140625" style="5"/>
    <col min="18" max="18" width="10.5703125" style="5" customWidth="1"/>
    <col min="19" max="19" width="11.5703125" style="5" customWidth="1"/>
    <col min="20" max="20" width="11" style="5" customWidth="1"/>
    <col min="21" max="28" width="10.85546875" style="5" bestFit="1" customWidth="1"/>
    <col min="29" max="254" width="9.140625" style="5"/>
    <col min="255" max="255" width="30.85546875" style="5" bestFit="1" customWidth="1"/>
    <col min="256" max="259" width="10.28515625" style="5" bestFit="1" customWidth="1"/>
    <col min="260" max="268" width="12" style="5" bestFit="1" customWidth="1"/>
    <col min="269" max="270" width="13" style="5" bestFit="1" customWidth="1"/>
    <col min="271" max="272" width="13.85546875" style="5" bestFit="1" customWidth="1"/>
    <col min="273" max="510" width="9.140625" style="5"/>
    <col min="511" max="511" width="30.85546875" style="5" bestFit="1" customWidth="1"/>
    <col min="512" max="515" width="10.28515625" style="5" bestFit="1" customWidth="1"/>
    <col min="516" max="524" width="12" style="5" bestFit="1" customWidth="1"/>
    <col min="525" max="526" width="13" style="5" bestFit="1" customWidth="1"/>
    <col min="527" max="528" width="13.85546875" style="5" bestFit="1" customWidth="1"/>
    <col min="529" max="766" width="9.140625" style="5"/>
    <col min="767" max="767" width="30.85546875" style="5" bestFit="1" customWidth="1"/>
    <col min="768" max="771" width="10.28515625" style="5" bestFit="1" customWidth="1"/>
    <col min="772" max="780" width="12" style="5" bestFit="1" customWidth="1"/>
    <col min="781" max="782" width="13" style="5" bestFit="1" customWidth="1"/>
    <col min="783" max="784" width="13.85546875" style="5" bestFit="1" customWidth="1"/>
    <col min="785" max="1022" width="9.140625" style="5"/>
    <col min="1023" max="1023" width="30.85546875" style="5" bestFit="1" customWidth="1"/>
    <col min="1024" max="1027" width="10.28515625" style="5" bestFit="1" customWidth="1"/>
    <col min="1028" max="1036" width="12" style="5" bestFit="1" customWidth="1"/>
    <col min="1037" max="1038" width="13" style="5" bestFit="1" customWidth="1"/>
    <col min="1039" max="1040" width="13.85546875" style="5" bestFit="1" customWidth="1"/>
    <col min="1041" max="1278" width="9.140625" style="5"/>
    <col min="1279" max="1279" width="30.85546875" style="5" bestFit="1" customWidth="1"/>
    <col min="1280" max="1283" width="10.28515625" style="5" bestFit="1" customWidth="1"/>
    <col min="1284" max="1292" width="12" style="5" bestFit="1" customWidth="1"/>
    <col min="1293" max="1294" width="13" style="5" bestFit="1" customWidth="1"/>
    <col min="1295" max="1296" width="13.85546875" style="5" bestFit="1" customWidth="1"/>
    <col min="1297" max="1534" width="9.140625" style="5"/>
    <col min="1535" max="1535" width="30.85546875" style="5" bestFit="1" customWidth="1"/>
    <col min="1536" max="1539" width="10.28515625" style="5" bestFit="1" customWidth="1"/>
    <col min="1540" max="1548" width="12" style="5" bestFit="1" customWidth="1"/>
    <col min="1549" max="1550" width="13" style="5" bestFit="1" customWidth="1"/>
    <col min="1551" max="1552" width="13.85546875" style="5" bestFit="1" customWidth="1"/>
    <col min="1553" max="1790" width="9.140625" style="5"/>
    <col min="1791" max="1791" width="30.85546875" style="5" bestFit="1" customWidth="1"/>
    <col min="1792" max="1795" width="10.28515625" style="5" bestFit="1" customWidth="1"/>
    <col min="1796" max="1804" width="12" style="5" bestFit="1" customWidth="1"/>
    <col min="1805" max="1806" width="13" style="5" bestFit="1" customWidth="1"/>
    <col min="1807" max="1808" width="13.85546875" style="5" bestFit="1" customWidth="1"/>
    <col min="1809" max="2046" width="9.140625" style="5"/>
    <col min="2047" max="2047" width="30.85546875" style="5" bestFit="1" customWidth="1"/>
    <col min="2048" max="2051" width="10.28515625" style="5" bestFit="1" customWidth="1"/>
    <col min="2052" max="2060" width="12" style="5" bestFit="1" customWidth="1"/>
    <col min="2061" max="2062" width="13" style="5" bestFit="1" customWidth="1"/>
    <col min="2063" max="2064" width="13.85546875" style="5" bestFit="1" customWidth="1"/>
    <col min="2065" max="2302" width="9.140625" style="5"/>
    <col min="2303" max="2303" width="30.85546875" style="5" bestFit="1" customWidth="1"/>
    <col min="2304" max="2307" width="10.28515625" style="5" bestFit="1" customWidth="1"/>
    <col min="2308" max="2316" width="12" style="5" bestFit="1" customWidth="1"/>
    <col min="2317" max="2318" width="13" style="5" bestFit="1" customWidth="1"/>
    <col min="2319" max="2320" width="13.85546875" style="5" bestFit="1" customWidth="1"/>
    <col min="2321" max="2558" width="9.140625" style="5"/>
    <col min="2559" max="2559" width="30.85546875" style="5" bestFit="1" customWidth="1"/>
    <col min="2560" max="2563" width="10.28515625" style="5" bestFit="1" customWidth="1"/>
    <col min="2564" max="2572" width="12" style="5" bestFit="1" customWidth="1"/>
    <col min="2573" max="2574" width="13" style="5" bestFit="1" customWidth="1"/>
    <col min="2575" max="2576" width="13.85546875" style="5" bestFit="1" customWidth="1"/>
    <col min="2577" max="2814" width="9.140625" style="5"/>
    <col min="2815" max="2815" width="30.85546875" style="5" bestFit="1" customWidth="1"/>
    <col min="2816" max="2819" width="10.28515625" style="5" bestFit="1" customWidth="1"/>
    <col min="2820" max="2828" width="12" style="5" bestFit="1" customWidth="1"/>
    <col min="2829" max="2830" width="13" style="5" bestFit="1" customWidth="1"/>
    <col min="2831" max="2832" width="13.85546875" style="5" bestFit="1" customWidth="1"/>
    <col min="2833" max="3070" width="9.140625" style="5"/>
    <col min="3071" max="3071" width="30.85546875" style="5" bestFit="1" customWidth="1"/>
    <col min="3072" max="3075" width="10.28515625" style="5" bestFit="1" customWidth="1"/>
    <col min="3076" max="3084" width="12" style="5" bestFit="1" customWidth="1"/>
    <col min="3085" max="3086" width="13" style="5" bestFit="1" customWidth="1"/>
    <col min="3087" max="3088" width="13.85546875" style="5" bestFit="1" customWidth="1"/>
    <col min="3089" max="3326" width="9.140625" style="5"/>
    <col min="3327" max="3327" width="30.85546875" style="5" bestFit="1" customWidth="1"/>
    <col min="3328" max="3331" width="10.28515625" style="5" bestFit="1" customWidth="1"/>
    <col min="3332" max="3340" width="12" style="5" bestFit="1" customWidth="1"/>
    <col min="3341" max="3342" width="13" style="5" bestFit="1" customWidth="1"/>
    <col min="3343" max="3344" width="13.85546875" style="5" bestFit="1" customWidth="1"/>
    <col min="3345" max="3582" width="9.140625" style="5"/>
    <col min="3583" max="3583" width="30.85546875" style="5" bestFit="1" customWidth="1"/>
    <col min="3584" max="3587" width="10.28515625" style="5" bestFit="1" customWidth="1"/>
    <col min="3588" max="3596" width="12" style="5" bestFit="1" customWidth="1"/>
    <col min="3597" max="3598" width="13" style="5" bestFit="1" customWidth="1"/>
    <col min="3599" max="3600" width="13.85546875" style="5" bestFit="1" customWidth="1"/>
    <col min="3601" max="3838" width="9.140625" style="5"/>
    <col min="3839" max="3839" width="30.85546875" style="5" bestFit="1" customWidth="1"/>
    <col min="3840" max="3843" width="10.28515625" style="5" bestFit="1" customWidth="1"/>
    <col min="3844" max="3852" width="12" style="5" bestFit="1" customWidth="1"/>
    <col min="3853" max="3854" width="13" style="5" bestFit="1" customWidth="1"/>
    <col min="3855" max="3856" width="13.85546875" style="5" bestFit="1" customWidth="1"/>
    <col min="3857" max="4094" width="9.140625" style="5"/>
    <col min="4095" max="4095" width="30.85546875" style="5" bestFit="1" customWidth="1"/>
    <col min="4096" max="4099" width="10.28515625" style="5" bestFit="1" customWidth="1"/>
    <col min="4100" max="4108" width="12" style="5" bestFit="1" customWidth="1"/>
    <col min="4109" max="4110" width="13" style="5" bestFit="1" customWidth="1"/>
    <col min="4111" max="4112" width="13.85546875" style="5" bestFit="1" customWidth="1"/>
    <col min="4113" max="4350" width="9.140625" style="5"/>
    <col min="4351" max="4351" width="30.85546875" style="5" bestFit="1" customWidth="1"/>
    <col min="4352" max="4355" width="10.28515625" style="5" bestFit="1" customWidth="1"/>
    <col min="4356" max="4364" width="12" style="5" bestFit="1" customWidth="1"/>
    <col min="4365" max="4366" width="13" style="5" bestFit="1" customWidth="1"/>
    <col min="4367" max="4368" width="13.85546875" style="5" bestFit="1" customWidth="1"/>
    <col min="4369" max="4606" width="9.140625" style="5"/>
    <col min="4607" max="4607" width="30.85546875" style="5" bestFit="1" customWidth="1"/>
    <col min="4608" max="4611" width="10.28515625" style="5" bestFit="1" customWidth="1"/>
    <col min="4612" max="4620" width="12" style="5" bestFit="1" customWidth="1"/>
    <col min="4621" max="4622" width="13" style="5" bestFit="1" customWidth="1"/>
    <col min="4623" max="4624" width="13.85546875" style="5" bestFit="1" customWidth="1"/>
    <col min="4625" max="4862" width="9.140625" style="5"/>
    <col min="4863" max="4863" width="30.85546875" style="5" bestFit="1" customWidth="1"/>
    <col min="4864" max="4867" width="10.28515625" style="5" bestFit="1" customWidth="1"/>
    <col min="4868" max="4876" width="12" style="5" bestFit="1" customWidth="1"/>
    <col min="4877" max="4878" width="13" style="5" bestFit="1" customWidth="1"/>
    <col min="4879" max="4880" width="13.85546875" style="5" bestFit="1" customWidth="1"/>
    <col min="4881" max="5118" width="9.140625" style="5"/>
    <col min="5119" max="5119" width="30.85546875" style="5" bestFit="1" customWidth="1"/>
    <col min="5120" max="5123" width="10.28515625" style="5" bestFit="1" customWidth="1"/>
    <col min="5124" max="5132" width="12" style="5" bestFit="1" customWidth="1"/>
    <col min="5133" max="5134" width="13" style="5" bestFit="1" customWidth="1"/>
    <col min="5135" max="5136" width="13.85546875" style="5" bestFit="1" customWidth="1"/>
    <col min="5137" max="5374" width="9.140625" style="5"/>
    <col min="5375" max="5375" width="30.85546875" style="5" bestFit="1" customWidth="1"/>
    <col min="5376" max="5379" width="10.28515625" style="5" bestFit="1" customWidth="1"/>
    <col min="5380" max="5388" width="12" style="5" bestFit="1" customWidth="1"/>
    <col min="5389" max="5390" width="13" style="5" bestFit="1" customWidth="1"/>
    <col min="5391" max="5392" width="13.85546875" style="5" bestFit="1" customWidth="1"/>
    <col min="5393" max="5630" width="9.140625" style="5"/>
    <col min="5631" max="5631" width="30.85546875" style="5" bestFit="1" customWidth="1"/>
    <col min="5632" max="5635" width="10.28515625" style="5" bestFit="1" customWidth="1"/>
    <col min="5636" max="5644" width="12" style="5" bestFit="1" customWidth="1"/>
    <col min="5645" max="5646" width="13" style="5" bestFit="1" customWidth="1"/>
    <col min="5647" max="5648" width="13.85546875" style="5" bestFit="1" customWidth="1"/>
    <col min="5649" max="5886" width="9.140625" style="5"/>
    <col min="5887" max="5887" width="30.85546875" style="5" bestFit="1" customWidth="1"/>
    <col min="5888" max="5891" width="10.28515625" style="5" bestFit="1" customWidth="1"/>
    <col min="5892" max="5900" width="12" style="5" bestFit="1" customWidth="1"/>
    <col min="5901" max="5902" width="13" style="5" bestFit="1" customWidth="1"/>
    <col min="5903" max="5904" width="13.85546875" style="5" bestFit="1" customWidth="1"/>
    <col min="5905" max="6142" width="9.140625" style="5"/>
    <col min="6143" max="6143" width="30.85546875" style="5" bestFit="1" customWidth="1"/>
    <col min="6144" max="6147" width="10.28515625" style="5" bestFit="1" customWidth="1"/>
    <col min="6148" max="6156" width="12" style="5" bestFit="1" customWidth="1"/>
    <col min="6157" max="6158" width="13" style="5" bestFit="1" customWidth="1"/>
    <col min="6159" max="6160" width="13.85546875" style="5" bestFit="1" customWidth="1"/>
    <col min="6161" max="6398" width="9.140625" style="5"/>
    <col min="6399" max="6399" width="30.85546875" style="5" bestFit="1" customWidth="1"/>
    <col min="6400" max="6403" width="10.28515625" style="5" bestFit="1" customWidth="1"/>
    <col min="6404" max="6412" width="12" style="5" bestFit="1" customWidth="1"/>
    <col min="6413" max="6414" width="13" style="5" bestFit="1" customWidth="1"/>
    <col min="6415" max="6416" width="13.85546875" style="5" bestFit="1" customWidth="1"/>
    <col min="6417" max="6654" width="9.140625" style="5"/>
    <col min="6655" max="6655" width="30.85546875" style="5" bestFit="1" customWidth="1"/>
    <col min="6656" max="6659" width="10.28515625" style="5" bestFit="1" customWidth="1"/>
    <col min="6660" max="6668" width="12" style="5" bestFit="1" customWidth="1"/>
    <col min="6669" max="6670" width="13" style="5" bestFit="1" customWidth="1"/>
    <col min="6671" max="6672" width="13.85546875" style="5" bestFit="1" customWidth="1"/>
    <col min="6673" max="6910" width="9.140625" style="5"/>
    <col min="6911" max="6911" width="30.85546875" style="5" bestFit="1" customWidth="1"/>
    <col min="6912" max="6915" width="10.28515625" style="5" bestFit="1" customWidth="1"/>
    <col min="6916" max="6924" width="12" style="5" bestFit="1" customWidth="1"/>
    <col min="6925" max="6926" width="13" style="5" bestFit="1" customWidth="1"/>
    <col min="6927" max="6928" width="13.85546875" style="5" bestFit="1" customWidth="1"/>
    <col min="6929" max="7166" width="9.140625" style="5"/>
    <col min="7167" max="7167" width="30.85546875" style="5" bestFit="1" customWidth="1"/>
    <col min="7168" max="7171" width="10.28515625" style="5" bestFit="1" customWidth="1"/>
    <col min="7172" max="7180" width="12" style="5" bestFit="1" customWidth="1"/>
    <col min="7181" max="7182" width="13" style="5" bestFit="1" customWidth="1"/>
    <col min="7183" max="7184" width="13.85546875" style="5" bestFit="1" customWidth="1"/>
    <col min="7185" max="7422" width="9.140625" style="5"/>
    <col min="7423" max="7423" width="30.85546875" style="5" bestFit="1" customWidth="1"/>
    <col min="7424" max="7427" width="10.28515625" style="5" bestFit="1" customWidth="1"/>
    <col min="7428" max="7436" width="12" style="5" bestFit="1" customWidth="1"/>
    <col min="7437" max="7438" width="13" style="5" bestFit="1" customWidth="1"/>
    <col min="7439" max="7440" width="13.85546875" style="5" bestFit="1" customWidth="1"/>
    <col min="7441" max="7678" width="9.140625" style="5"/>
    <col min="7679" max="7679" width="30.85546875" style="5" bestFit="1" customWidth="1"/>
    <col min="7680" max="7683" width="10.28515625" style="5" bestFit="1" customWidth="1"/>
    <col min="7684" max="7692" width="12" style="5" bestFit="1" customWidth="1"/>
    <col min="7693" max="7694" width="13" style="5" bestFit="1" customWidth="1"/>
    <col min="7695" max="7696" width="13.85546875" style="5" bestFit="1" customWidth="1"/>
    <col min="7697" max="7934" width="9.140625" style="5"/>
    <col min="7935" max="7935" width="30.85546875" style="5" bestFit="1" customWidth="1"/>
    <col min="7936" max="7939" width="10.28515625" style="5" bestFit="1" customWidth="1"/>
    <col min="7940" max="7948" width="12" style="5" bestFit="1" customWidth="1"/>
    <col min="7949" max="7950" width="13" style="5" bestFit="1" customWidth="1"/>
    <col min="7951" max="7952" width="13.85546875" style="5" bestFit="1" customWidth="1"/>
    <col min="7953" max="8190" width="9.140625" style="5"/>
    <col min="8191" max="8191" width="30.85546875" style="5" bestFit="1" customWidth="1"/>
    <col min="8192" max="8195" width="10.28515625" style="5" bestFit="1" customWidth="1"/>
    <col min="8196" max="8204" width="12" style="5" bestFit="1" customWidth="1"/>
    <col min="8205" max="8206" width="13" style="5" bestFit="1" customWidth="1"/>
    <col min="8207" max="8208" width="13.85546875" style="5" bestFit="1" customWidth="1"/>
    <col min="8209" max="8446" width="9.140625" style="5"/>
    <col min="8447" max="8447" width="30.85546875" style="5" bestFit="1" customWidth="1"/>
    <col min="8448" max="8451" width="10.28515625" style="5" bestFit="1" customWidth="1"/>
    <col min="8452" max="8460" width="12" style="5" bestFit="1" customWidth="1"/>
    <col min="8461" max="8462" width="13" style="5" bestFit="1" customWidth="1"/>
    <col min="8463" max="8464" width="13.85546875" style="5" bestFit="1" customWidth="1"/>
    <col min="8465" max="8702" width="9.140625" style="5"/>
    <col min="8703" max="8703" width="30.85546875" style="5" bestFit="1" customWidth="1"/>
    <col min="8704" max="8707" width="10.28515625" style="5" bestFit="1" customWidth="1"/>
    <col min="8708" max="8716" width="12" style="5" bestFit="1" customWidth="1"/>
    <col min="8717" max="8718" width="13" style="5" bestFit="1" customWidth="1"/>
    <col min="8719" max="8720" width="13.85546875" style="5" bestFit="1" customWidth="1"/>
    <col min="8721" max="8958" width="9.140625" style="5"/>
    <col min="8959" max="8959" width="30.85546875" style="5" bestFit="1" customWidth="1"/>
    <col min="8960" max="8963" width="10.28515625" style="5" bestFit="1" customWidth="1"/>
    <col min="8964" max="8972" width="12" style="5" bestFit="1" customWidth="1"/>
    <col min="8973" max="8974" width="13" style="5" bestFit="1" customWidth="1"/>
    <col min="8975" max="8976" width="13.85546875" style="5" bestFit="1" customWidth="1"/>
    <col min="8977" max="9214" width="9.140625" style="5"/>
    <col min="9215" max="9215" width="30.85546875" style="5" bestFit="1" customWidth="1"/>
    <col min="9216" max="9219" width="10.28515625" style="5" bestFit="1" customWidth="1"/>
    <col min="9220" max="9228" width="12" style="5" bestFit="1" customWidth="1"/>
    <col min="9229" max="9230" width="13" style="5" bestFit="1" customWidth="1"/>
    <col min="9231" max="9232" width="13.85546875" style="5" bestFit="1" customWidth="1"/>
    <col min="9233" max="9470" width="9.140625" style="5"/>
    <col min="9471" max="9471" width="30.85546875" style="5" bestFit="1" customWidth="1"/>
    <col min="9472" max="9475" width="10.28515625" style="5" bestFit="1" customWidth="1"/>
    <col min="9476" max="9484" width="12" style="5" bestFit="1" customWidth="1"/>
    <col min="9485" max="9486" width="13" style="5" bestFit="1" customWidth="1"/>
    <col min="9487" max="9488" width="13.85546875" style="5" bestFit="1" customWidth="1"/>
    <col min="9489" max="9726" width="9.140625" style="5"/>
    <col min="9727" max="9727" width="30.85546875" style="5" bestFit="1" customWidth="1"/>
    <col min="9728" max="9731" width="10.28515625" style="5" bestFit="1" customWidth="1"/>
    <col min="9732" max="9740" width="12" style="5" bestFit="1" customWidth="1"/>
    <col min="9741" max="9742" width="13" style="5" bestFit="1" customWidth="1"/>
    <col min="9743" max="9744" width="13.85546875" style="5" bestFit="1" customWidth="1"/>
    <col min="9745" max="9982" width="9.140625" style="5"/>
    <col min="9983" max="9983" width="30.85546875" style="5" bestFit="1" customWidth="1"/>
    <col min="9984" max="9987" width="10.28515625" style="5" bestFit="1" customWidth="1"/>
    <col min="9988" max="9996" width="12" style="5" bestFit="1" customWidth="1"/>
    <col min="9997" max="9998" width="13" style="5" bestFit="1" customWidth="1"/>
    <col min="9999" max="10000" width="13.85546875" style="5" bestFit="1" customWidth="1"/>
    <col min="10001" max="10238" width="9.140625" style="5"/>
    <col min="10239" max="10239" width="30.85546875" style="5" bestFit="1" customWidth="1"/>
    <col min="10240" max="10243" width="10.28515625" style="5" bestFit="1" customWidth="1"/>
    <col min="10244" max="10252" width="12" style="5" bestFit="1" customWidth="1"/>
    <col min="10253" max="10254" width="13" style="5" bestFit="1" customWidth="1"/>
    <col min="10255" max="10256" width="13.85546875" style="5" bestFit="1" customWidth="1"/>
    <col min="10257" max="10494" width="9.140625" style="5"/>
    <col min="10495" max="10495" width="30.85546875" style="5" bestFit="1" customWidth="1"/>
    <col min="10496" max="10499" width="10.28515625" style="5" bestFit="1" customWidth="1"/>
    <col min="10500" max="10508" width="12" style="5" bestFit="1" customWidth="1"/>
    <col min="10509" max="10510" width="13" style="5" bestFit="1" customWidth="1"/>
    <col min="10511" max="10512" width="13.85546875" style="5" bestFit="1" customWidth="1"/>
    <col min="10513" max="10750" width="9.140625" style="5"/>
    <col min="10751" max="10751" width="30.85546875" style="5" bestFit="1" customWidth="1"/>
    <col min="10752" max="10755" width="10.28515625" style="5" bestFit="1" customWidth="1"/>
    <col min="10756" max="10764" width="12" style="5" bestFit="1" customWidth="1"/>
    <col min="10765" max="10766" width="13" style="5" bestFit="1" customWidth="1"/>
    <col min="10767" max="10768" width="13.85546875" style="5" bestFit="1" customWidth="1"/>
    <col min="10769" max="11006" width="9.140625" style="5"/>
    <col min="11007" max="11007" width="30.85546875" style="5" bestFit="1" customWidth="1"/>
    <col min="11008" max="11011" width="10.28515625" style="5" bestFit="1" customWidth="1"/>
    <col min="11012" max="11020" width="12" style="5" bestFit="1" customWidth="1"/>
    <col min="11021" max="11022" width="13" style="5" bestFit="1" customWidth="1"/>
    <col min="11023" max="11024" width="13.85546875" style="5" bestFit="1" customWidth="1"/>
    <col min="11025" max="11262" width="9.140625" style="5"/>
    <col min="11263" max="11263" width="30.85546875" style="5" bestFit="1" customWidth="1"/>
    <col min="11264" max="11267" width="10.28515625" style="5" bestFit="1" customWidth="1"/>
    <col min="11268" max="11276" width="12" style="5" bestFit="1" customWidth="1"/>
    <col min="11277" max="11278" width="13" style="5" bestFit="1" customWidth="1"/>
    <col min="11279" max="11280" width="13.85546875" style="5" bestFit="1" customWidth="1"/>
    <col min="11281" max="11518" width="9.140625" style="5"/>
    <col min="11519" max="11519" width="30.85546875" style="5" bestFit="1" customWidth="1"/>
    <col min="11520" max="11523" width="10.28515625" style="5" bestFit="1" customWidth="1"/>
    <col min="11524" max="11532" width="12" style="5" bestFit="1" customWidth="1"/>
    <col min="11533" max="11534" width="13" style="5" bestFit="1" customWidth="1"/>
    <col min="11535" max="11536" width="13.85546875" style="5" bestFit="1" customWidth="1"/>
    <col min="11537" max="11774" width="9.140625" style="5"/>
    <col min="11775" max="11775" width="30.85546875" style="5" bestFit="1" customWidth="1"/>
    <col min="11776" max="11779" width="10.28515625" style="5" bestFit="1" customWidth="1"/>
    <col min="11780" max="11788" width="12" style="5" bestFit="1" customWidth="1"/>
    <col min="11789" max="11790" width="13" style="5" bestFit="1" customWidth="1"/>
    <col min="11791" max="11792" width="13.85546875" style="5" bestFit="1" customWidth="1"/>
    <col min="11793" max="12030" width="9.140625" style="5"/>
    <col min="12031" max="12031" width="30.85546875" style="5" bestFit="1" customWidth="1"/>
    <col min="12032" max="12035" width="10.28515625" style="5" bestFit="1" customWidth="1"/>
    <col min="12036" max="12044" width="12" style="5" bestFit="1" customWidth="1"/>
    <col min="12045" max="12046" width="13" style="5" bestFit="1" customWidth="1"/>
    <col min="12047" max="12048" width="13.85546875" style="5" bestFit="1" customWidth="1"/>
    <col min="12049" max="12286" width="9.140625" style="5"/>
    <col min="12287" max="12287" width="30.85546875" style="5" bestFit="1" customWidth="1"/>
    <col min="12288" max="12291" width="10.28515625" style="5" bestFit="1" customWidth="1"/>
    <col min="12292" max="12300" width="12" style="5" bestFit="1" customWidth="1"/>
    <col min="12301" max="12302" width="13" style="5" bestFit="1" customWidth="1"/>
    <col min="12303" max="12304" width="13.85546875" style="5" bestFit="1" customWidth="1"/>
    <col min="12305" max="12542" width="9.140625" style="5"/>
    <col min="12543" max="12543" width="30.85546875" style="5" bestFit="1" customWidth="1"/>
    <col min="12544" max="12547" width="10.28515625" style="5" bestFit="1" customWidth="1"/>
    <col min="12548" max="12556" width="12" style="5" bestFit="1" customWidth="1"/>
    <col min="12557" max="12558" width="13" style="5" bestFit="1" customWidth="1"/>
    <col min="12559" max="12560" width="13.85546875" style="5" bestFit="1" customWidth="1"/>
    <col min="12561" max="12798" width="9.140625" style="5"/>
    <col min="12799" max="12799" width="30.85546875" style="5" bestFit="1" customWidth="1"/>
    <col min="12800" max="12803" width="10.28515625" style="5" bestFit="1" customWidth="1"/>
    <col min="12804" max="12812" width="12" style="5" bestFit="1" customWidth="1"/>
    <col min="12813" max="12814" width="13" style="5" bestFit="1" customWidth="1"/>
    <col min="12815" max="12816" width="13.85546875" style="5" bestFit="1" customWidth="1"/>
    <col min="12817" max="13054" width="9.140625" style="5"/>
    <col min="13055" max="13055" width="30.85546875" style="5" bestFit="1" customWidth="1"/>
    <col min="13056" max="13059" width="10.28515625" style="5" bestFit="1" customWidth="1"/>
    <col min="13060" max="13068" width="12" style="5" bestFit="1" customWidth="1"/>
    <col min="13069" max="13070" width="13" style="5" bestFit="1" customWidth="1"/>
    <col min="13071" max="13072" width="13.85546875" style="5" bestFit="1" customWidth="1"/>
    <col min="13073" max="13310" width="9.140625" style="5"/>
    <col min="13311" max="13311" width="30.85546875" style="5" bestFit="1" customWidth="1"/>
    <col min="13312" max="13315" width="10.28515625" style="5" bestFit="1" customWidth="1"/>
    <col min="13316" max="13324" width="12" style="5" bestFit="1" customWidth="1"/>
    <col min="13325" max="13326" width="13" style="5" bestFit="1" customWidth="1"/>
    <col min="13327" max="13328" width="13.85546875" style="5" bestFit="1" customWidth="1"/>
    <col min="13329" max="13566" width="9.140625" style="5"/>
    <col min="13567" max="13567" width="30.85546875" style="5" bestFit="1" customWidth="1"/>
    <col min="13568" max="13571" width="10.28515625" style="5" bestFit="1" customWidth="1"/>
    <col min="13572" max="13580" width="12" style="5" bestFit="1" customWidth="1"/>
    <col min="13581" max="13582" width="13" style="5" bestFit="1" customWidth="1"/>
    <col min="13583" max="13584" width="13.85546875" style="5" bestFit="1" customWidth="1"/>
    <col min="13585" max="13822" width="9.140625" style="5"/>
    <col min="13823" max="13823" width="30.85546875" style="5" bestFit="1" customWidth="1"/>
    <col min="13824" max="13827" width="10.28515625" style="5" bestFit="1" customWidth="1"/>
    <col min="13828" max="13836" width="12" style="5" bestFit="1" customWidth="1"/>
    <col min="13837" max="13838" width="13" style="5" bestFit="1" customWidth="1"/>
    <col min="13839" max="13840" width="13.85546875" style="5" bestFit="1" customWidth="1"/>
    <col min="13841" max="14078" width="9.140625" style="5"/>
    <col min="14079" max="14079" width="30.85546875" style="5" bestFit="1" customWidth="1"/>
    <col min="14080" max="14083" width="10.28515625" style="5" bestFit="1" customWidth="1"/>
    <col min="14084" max="14092" width="12" style="5" bestFit="1" customWidth="1"/>
    <col min="14093" max="14094" width="13" style="5" bestFit="1" customWidth="1"/>
    <col min="14095" max="14096" width="13.85546875" style="5" bestFit="1" customWidth="1"/>
    <col min="14097" max="14334" width="9.140625" style="5"/>
    <col min="14335" max="14335" width="30.85546875" style="5" bestFit="1" customWidth="1"/>
    <col min="14336" max="14339" width="10.28515625" style="5" bestFit="1" customWidth="1"/>
    <col min="14340" max="14348" width="12" style="5" bestFit="1" customWidth="1"/>
    <col min="14349" max="14350" width="13" style="5" bestFit="1" customWidth="1"/>
    <col min="14351" max="14352" width="13.85546875" style="5" bestFit="1" customWidth="1"/>
    <col min="14353" max="14590" width="9.140625" style="5"/>
    <col min="14591" max="14591" width="30.85546875" style="5" bestFit="1" customWidth="1"/>
    <col min="14592" max="14595" width="10.28515625" style="5" bestFit="1" customWidth="1"/>
    <col min="14596" max="14604" width="12" style="5" bestFit="1" customWidth="1"/>
    <col min="14605" max="14606" width="13" style="5" bestFit="1" customWidth="1"/>
    <col min="14607" max="14608" width="13.85546875" style="5" bestFit="1" customWidth="1"/>
    <col min="14609" max="14846" width="9.140625" style="5"/>
    <col min="14847" max="14847" width="30.85546875" style="5" bestFit="1" customWidth="1"/>
    <col min="14848" max="14851" width="10.28515625" style="5" bestFit="1" customWidth="1"/>
    <col min="14852" max="14860" width="12" style="5" bestFit="1" customWidth="1"/>
    <col min="14861" max="14862" width="13" style="5" bestFit="1" customWidth="1"/>
    <col min="14863" max="14864" width="13.85546875" style="5" bestFit="1" customWidth="1"/>
    <col min="14865" max="15102" width="9.140625" style="5"/>
    <col min="15103" max="15103" width="30.85546875" style="5" bestFit="1" customWidth="1"/>
    <col min="15104" max="15107" width="10.28515625" style="5" bestFit="1" customWidth="1"/>
    <col min="15108" max="15116" width="12" style="5" bestFit="1" customWidth="1"/>
    <col min="15117" max="15118" width="13" style="5" bestFit="1" customWidth="1"/>
    <col min="15119" max="15120" width="13.85546875" style="5" bestFit="1" customWidth="1"/>
    <col min="15121" max="15358" width="9.140625" style="5"/>
    <col min="15359" max="15359" width="30.85546875" style="5" bestFit="1" customWidth="1"/>
    <col min="15360" max="15363" width="10.28515625" style="5" bestFit="1" customWidth="1"/>
    <col min="15364" max="15372" width="12" style="5" bestFit="1" customWidth="1"/>
    <col min="15373" max="15374" width="13" style="5" bestFit="1" customWidth="1"/>
    <col min="15375" max="15376" width="13.85546875" style="5" bestFit="1" customWidth="1"/>
    <col min="15377" max="15614" width="9.140625" style="5"/>
    <col min="15615" max="15615" width="30.85546875" style="5" bestFit="1" customWidth="1"/>
    <col min="15616" max="15619" width="10.28515625" style="5" bestFit="1" customWidth="1"/>
    <col min="15620" max="15628" width="12" style="5" bestFit="1" customWidth="1"/>
    <col min="15629" max="15630" width="13" style="5" bestFit="1" customWidth="1"/>
    <col min="15631" max="15632" width="13.85546875" style="5" bestFit="1" customWidth="1"/>
    <col min="15633" max="15870" width="9.140625" style="5"/>
    <col min="15871" max="15871" width="30.85546875" style="5" bestFit="1" customWidth="1"/>
    <col min="15872" max="15875" width="10.28515625" style="5" bestFit="1" customWidth="1"/>
    <col min="15876" max="15884" width="12" style="5" bestFit="1" customWidth="1"/>
    <col min="15885" max="15886" width="13" style="5" bestFit="1" customWidth="1"/>
    <col min="15887" max="15888" width="13.85546875" style="5" bestFit="1" customWidth="1"/>
    <col min="15889" max="16126" width="9.140625" style="5"/>
    <col min="16127" max="16127" width="30.85546875" style="5" bestFit="1" customWidth="1"/>
    <col min="16128" max="16131" width="10.28515625" style="5" bestFit="1" customWidth="1"/>
    <col min="16132" max="16140" width="12" style="5" bestFit="1" customWidth="1"/>
    <col min="16141" max="16142" width="13" style="5" bestFit="1" customWidth="1"/>
    <col min="16143" max="16144" width="13.85546875" style="5" bestFit="1" customWidth="1"/>
    <col min="16145" max="16384" width="9.140625" style="5"/>
  </cols>
  <sheetData>
    <row r="1" spans="1:28" x14ac:dyDescent="0.2">
      <c r="A1" s="1" t="s">
        <v>58</v>
      </c>
    </row>
    <row r="2" spans="1:28" x14ac:dyDescent="0.2">
      <c r="A2" s="6" t="s">
        <v>0</v>
      </c>
      <c r="E2" s="7"/>
    </row>
    <row r="3" spans="1:28" x14ac:dyDescent="0.2">
      <c r="A3" s="8"/>
    </row>
    <row r="4" spans="1:28" x14ac:dyDescent="0.2">
      <c r="A4" s="8"/>
      <c r="B4" s="9" t="s">
        <v>1</v>
      </c>
      <c r="D4" s="35" t="s">
        <v>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10"/>
      <c r="Q4" s="38" t="s">
        <v>59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40"/>
    </row>
    <row r="5" spans="1:28" x14ac:dyDescent="0.2">
      <c r="A5" s="11"/>
      <c r="B5" s="12" t="s">
        <v>3</v>
      </c>
      <c r="C5" s="13"/>
      <c r="D5" s="14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2" t="s">
        <v>3</v>
      </c>
      <c r="P5" s="13"/>
      <c r="Q5" s="16" t="s">
        <v>4</v>
      </c>
      <c r="R5" s="12" t="s">
        <v>5</v>
      </c>
      <c r="S5" s="12" t="s">
        <v>15</v>
      </c>
      <c r="T5" s="12" t="s">
        <v>16</v>
      </c>
      <c r="U5" s="12" t="s">
        <v>8</v>
      </c>
      <c r="V5" s="12" t="s">
        <v>17</v>
      </c>
      <c r="W5" s="12" t="s">
        <v>18</v>
      </c>
      <c r="X5" s="12" t="s">
        <v>11</v>
      </c>
      <c r="Y5" s="12" t="s">
        <v>19</v>
      </c>
      <c r="Z5" s="12" t="s">
        <v>13</v>
      </c>
      <c r="AA5" s="12" t="s">
        <v>14</v>
      </c>
      <c r="AB5" s="12" t="s">
        <v>3</v>
      </c>
    </row>
    <row r="6" spans="1:28" x14ac:dyDescent="0.2">
      <c r="A6" s="6" t="s">
        <v>20</v>
      </c>
      <c r="P6" s="3"/>
    </row>
    <row r="7" spans="1:28" x14ac:dyDescent="0.2">
      <c r="A7" s="17" t="s">
        <v>21</v>
      </c>
      <c r="B7" s="18">
        <v>300000</v>
      </c>
      <c r="C7" s="19"/>
      <c r="D7" s="20">
        <v>350000</v>
      </c>
      <c r="E7" s="20">
        <v>350000</v>
      </c>
      <c r="F7" s="20">
        <v>400000</v>
      </c>
      <c r="G7" s="20">
        <v>400000</v>
      </c>
      <c r="H7" s="20">
        <v>300000</v>
      </c>
      <c r="I7" s="20">
        <v>350000</v>
      </c>
      <c r="J7" s="20">
        <v>450000</v>
      </c>
      <c r="K7" s="20">
        <v>550000</v>
      </c>
      <c r="L7" s="20">
        <v>600000</v>
      </c>
      <c r="M7" s="20">
        <v>700000</v>
      </c>
      <c r="N7" s="20">
        <v>750000</v>
      </c>
      <c r="O7" s="20">
        <v>600000</v>
      </c>
      <c r="P7" s="21"/>
      <c r="Q7" s="20">
        <v>550000</v>
      </c>
      <c r="R7" s="20">
        <v>500000</v>
      </c>
      <c r="S7" s="20">
        <v>450000</v>
      </c>
      <c r="T7" s="20">
        <v>450000</v>
      </c>
      <c r="U7" s="20">
        <v>450000</v>
      </c>
      <c r="V7" s="20">
        <v>500000</v>
      </c>
      <c r="W7" s="20">
        <v>550000</v>
      </c>
      <c r="X7" s="20">
        <v>600000</v>
      </c>
      <c r="Y7" s="20">
        <v>750000</v>
      </c>
      <c r="Z7" s="20">
        <v>800000</v>
      </c>
      <c r="AA7" s="20">
        <v>800000</v>
      </c>
      <c r="AB7" s="22">
        <v>600000</v>
      </c>
    </row>
    <row r="8" spans="1:28" x14ac:dyDescent="0.2">
      <c r="A8" s="17" t="s">
        <v>22</v>
      </c>
      <c r="P8" s="3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">
      <c r="A9" s="17" t="s">
        <v>23</v>
      </c>
      <c r="B9" s="2">
        <f>B7*0.1</f>
        <v>30000</v>
      </c>
      <c r="D9" s="2">
        <v>35000</v>
      </c>
      <c r="E9" s="2">
        <v>35000</v>
      </c>
      <c r="F9" s="2">
        <v>40000</v>
      </c>
      <c r="G9" s="2">
        <v>40000</v>
      </c>
      <c r="H9" s="2">
        <v>30000</v>
      </c>
      <c r="I9" s="2">
        <v>35000</v>
      </c>
      <c r="J9" s="2">
        <v>45000</v>
      </c>
      <c r="K9" s="2">
        <v>55000</v>
      </c>
      <c r="L9" s="2">
        <v>60000</v>
      </c>
      <c r="M9" s="2">
        <v>70000</v>
      </c>
      <c r="N9" s="2">
        <v>75000</v>
      </c>
      <c r="O9" s="2">
        <v>60000</v>
      </c>
      <c r="P9" s="3"/>
      <c r="Q9" s="2">
        <v>55000</v>
      </c>
      <c r="R9" s="2">
        <v>50000</v>
      </c>
      <c r="S9" s="2">
        <v>45000</v>
      </c>
      <c r="T9" s="2">
        <v>45000</v>
      </c>
      <c r="U9" s="2">
        <v>45000</v>
      </c>
      <c r="V9" s="2">
        <v>50000</v>
      </c>
      <c r="W9" s="2">
        <v>55000</v>
      </c>
      <c r="X9" s="2">
        <v>60000</v>
      </c>
      <c r="Y9" s="2">
        <v>75000</v>
      </c>
      <c r="Z9" s="2">
        <v>80000</v>
      </c>
      <c r="AA9" s="2">
        <v>80000</v>
      </c>
      <c r="AB9" s="2">
        <v>60000</v>
      </c>
    </row>
    <row r="10" spans="1:28" x14ac:dyDescent="0.2">
      <c r="A10" s="17" t="s">
        <v>24</v>
      </c>
      <c r="B10" s="2">
        <f>300000*0.25</f>
        <v>75000</v>
      </c>
      <c r="E10" s="2">
        <v>87500</v>
      </c>
      <c r="F10" s="2">
        <v>87500</v>
      </c>
      <c r="G10" s="2">
        <v>100000</v>
      </c>
      <c r="H10" s="2">
        <v>100000</v>
      </c>
      <c r="I10" s="2">
        <v>75000</v>
      </c>
      <c r="J10" s="2">
        <v>87500</v>
      </c>
      <c r="K10" s="2">
        <v>112500</v>
      </c>
      <c r="L10" s="2">
        <v>137500</v>
      </c>
      <c r="M10" s="2">
        <v>150000</v>
      </c>
      <c r="N10" s="2">
        <v>175000</v>
      </c>
      <c r="O10" s="2">
        <v>187500</v>
      </c>
      <c r="P10" s="3"/>
      <c r="Q10" s="2">
        <v>150000</v>
      </c>
      <c r="R10" s="2">
        <v>137500</v>
      </c>
      <c r="S10" s="2">
        <v>125000</v>
      </c>
      <c r="T10" s="2">
        <v>112500</v>
      </c>
      <c r="U10" s="2">
        <v>112500</v>
      </c>
      <c r="V10" s="2">
        <v>112500</v>
      </c>
      <c r="W10" s="2">
        <v>125000</v>
      </c>
      <c r="X10" s="2">
        <v>137500</v>
      </c>
      <c r="Y10" s="2">
        <v>150000</v>
      </c>
      <c r="Z10" s="2">
        <v>187500</v>
      </c>
      <c r="AA10" s="2">
        <v>200000</v>
      </c>
      <c r="AB10" s="2">
        <v>200000</v>
      </c>
    </row>
    <row r="11" spans="1:28" x14ac:dyDescent="0.2">
      <c r="A11" s="17" t="s">
        <v>25</v>
      </c>
      <c r="B11" s="2">
        <f>300000*0.35</f>
        <v>105000</v>
      </c>
      <c r="E11" s="2">
        <v>105000</v>
      </c>
      <c r="F11" s="2">
        <v>122500</v>
      </c>
      <c r="G11" s="2">
        <v>122500</v>
      </c>
      <c r="H11" s="2">
        <v>140000</v>
      </c>
      <c r="I11" s="2">
        <v>140000</v>
      </c>
      <c r="J11" s="2">
        <v>105000</v>
      </c>
      <c r="K11" s="2">
        <v>122500</v>
      </c>
      <c r="L11" s="2">
        <v>157500</v>
      </c>
      <c r="M11" s="2">
        <v>192500</v>
      </c>
      <c r="N11" s="2">
        <v>210000</v>
      </c>
      <c r="O11" s="2">
        <v>245000</v>
      </c>
      <c r="P11" s="3"/>
      <c r="Q11" s="2">
        <v>262500</v>
      </c>
      <c r="R11" s="2">
        <v>210000</v>
      </c>
      <c r="S11" s="2">
        <v>192500</v>
      </c>
      <c r="T11" s="2">
        <v>175000</v>
      </c>
      <c r="U11" s="2">
        <v>157500</v>
      </c>
      <c r="V11" s="2">
        <v>157500</v>
      </c>
      <c r="W11" s="2">
        <v>157500</v>
      </c>
      <c r="X11" s="2">
        <v>175000</v>
      </c>
      <c r="Y11" s="2">
        <v>192500</v>
      </c>
      <c r="Z11" s="2">
        <v>210000</v>
      </c>
      <c r="AA11" s="2">
        <v>262500</v>
      </c>
      <c r="AB11" s="2">
        <v>280000</v>
      </c>
    </row>
    <row r="12" spans="1:28" x14ac:dyDescent="0.2">
      <c r="A12" s="17" t="s">
        <v>26</v>
      </c>
      <c r="B12" s="2">
        <f>300000*0.3</f>
        <v>90000</v>
      </c>
      <c r="F12" s="2">
        <v>90000</v>
      </c>
      <c r="G12" s="2">
        <v>105000</v>
      </c>
      <c r="H12" s="2">
        <v>105000</v>
      </c>
      <c r="I12" s="2">
        <v>120000</v>
      </c>
      <c r="J12" s="2">
        <v>120000</v>
      </c>
      <c r="K12" s="2">
        <v>90000</v>
      </c>
      <c r="L12" s="2">
        <v>105000</v>
      </c>
      <c r="M12" s="2">
        <v>135000</v>
      </c>
      <c r="N12" s="2">
        <v>165000</v>
      </c>
      <c r="O12" s="2">
        <v>180000</v>
      </c>
      <c r="P12" s="3"/>
      <c r="Q12" s="2">
        <v>210000</v>
      </c>
      <c r="R12" s="2">
        <v>225000</v>
      </c>
      <c r="S12" s="2">
        <v>180000</v>
      </c>
      <c r="T12" s="2">
        <v>165000</v>
      </c>
      <c r="U12" s="2">
        <v>150000</v>
      </c>
      <c r="V12" s="2">
        <v>135000</v>
      </c>
      <c r="W12" s="2">
        <v>135000</v>
      </c>
      <c r="X12" s="2">
        <v>135000</v>
      </c>
      <c r="Y12" s="2">
        <v>150000</v>
      </c>
      <c r="Z12" s="2">
        <v>165000</v>
      </c>
      <c r="AA12" s="2">
        <v>180000</v>
      </c>
      <c r="AB12" s="2">
        <v>225000</v>
      </c>
    </row>
    <row r="13" spans="1:28" x14ac:dyDescent="0.2">
      <c r="A13" s="17" t="s">
        <v>27</v>
      </c>
      <c r="B13" s="2">
        <v>12500</v>
      </c>
      <c r="D13" s="2">
        <v>12500</v>
      </c>
      <c r="E13" s="2">
        <v>12500</v>
      </c>
      <c r="F13" s="2">
        <v>12500</v>
      </c>
      <c r="G13" s="2">
        <v>12500</v>
      </c>
      <c r="H13" s="2">
        <v>12500</v>
      </c>
      <c r="I13" s="2">
        <v>12500</v>
      </c>
      <c r="J13" s="2">
        <v>12500</v>
      </c>
      <c r="K13" s="2">
        <v>12500</v>
      </c>
      <c r="L13" s="2">
        <v>12500</v>
      </c>
      <c r="M13" s="2">
        <v>12500</v>
      </c>
      <c r="N13" s="2">
        <v>12500</v>
      </c>
      <c r="O13" s="2">
        <v>12500</v>
      </c>
      <c r="P13" s="3"/>
      <c r="Q13" s="2">
        <v>12500</v>
      </c>
      <c r="R13" s="2">
        <v>12500</v>
      </c>
      <c r="S13" s="2">
        <v>12500</v>
      </c>
      <c r="T13" s="2">
        <v>12500</v>
      </c>
      <c r="U13" s="2">
        <v>12500</v>
      </c>
      <c r="V13" s="2">
        <v>12500</v>
      </c>
      <c r="W13" s="2">
        <v>12500</v>
      </c>
      <c r="X13" s="2">
        <v>12500</v>
      </c>
      <c r="Y13" s="2">
        <v>12500</v>
      </c>
      <c r="Z13" s="2">
        <v>12500</v>
      </c>
      <c r="AA13" s="2">
        <v>12500</v>
      </c>
      <c r="AB13" s="2">
        <v>12500</v>
      </c>
    </row>
    <row r="14" spans="1:28" s="6" customFormat="1" ht="13.5" thickBot="1" x14ac:dyDescent="0.25">
      <c r="A14" s="23" t="s">
        <v>28</v>
      </c>
      <c r="B14" s="24">
        <f>SUM(B9:B13)</f>
        <v>312500</v>
      </c>
      <c r="C14" s="25"/>
      <c r="D14" s="24">
        <f t="shared" ref="D14:N14" si="0">SUM(D9:D13)</f>
        <v>47500</v>
      </c>
      <c r="E14" s="24">
        <f t="shared" si="0"/>
        <v>240000</v>
      </c>
      <c r="F14" s="24">
        <f t="shared" si="0"/>
        <v>352500</v>
      </c>
      <c r="G14" s="24">
        <f t="shared" si="0"/>
        <v>380000</v>
      </c>
      <c r="H14" s="24">
        <f t="shared" si="0"/>
        <v>387500</v>
      </c>
      <c r="I14" s="24">
        <f t="shared" si="0"/>
        <v>382500</v>
      </c>
      <c r="J14" s="24">
        <f t="shared" si="0"/>
        <v>370000</v>
      </c>
      <c r="K14" s="24">
        <f t="shared" si="0"/>
        <v>392500</v>
      </c>
      <c r="L14" s="24">
        <f t="shared" si="0"/>
        <v>472500</v>
      </c>
      <c r="M14" s="24">
        <f t="shared" si="0"/>
        <v>560000</v>
      </c>
      <c r="N14" s="24">
        <f t="shared" si="0"/>
        <v>637500</v>
      </c>
      <c r="O14" s="24">
        <f>SUM(O9:O13)</f>
        <v>685000</v>
      </c>
      <c r="P14" s="25"/>
      <c r="Q14" s="24">
        <f t="shared" ref="Q14:AB14" si="1">SUM(Q9:Q13)</f>
        <v>690000</v>
      </c>
      <c r="R14" s="24">
        <f t="shared" si="1"/>
        <v>635000</v>
      </c>
      <c r="S14" s="24">
        <f t="shared" si="1"/>
        <v>555000</v>
      </c>
      <c r="T14" s="24">
        <f t="shared" si="1"/>
        <v>510000</v>
      </c>
      <c r="U14" s="24">
        <f t="shared" si="1"/>
        <v>477500</v>
      </c>
      <c r="V14" s="24">
        <f t="shared" si="1"/>
        <v>467500</v>
      </c>
      <c r="W14" s="24">
        <f t="shared" si="1"/>
        <v>485000</v>
      </c>
      <c r="X14" s="24">
        <f t="shared" si="1"/>
        <v>520000</v>
      </c>
      <c r="Y14" s="24">
        <f t="shared" si="1"/>
        <v>580000</v>
      </c>
      <c r="Z14" s="24">
        <f t="shared" si="1"/>
        <v>655000</v>
      </c>
      <c r="AA14" s="24">
        <f t="shared" si="1"/>
        <v>735000</v>
      </c>
      <c r="AB14" s="24">
        <f t="shared" si="1"/>
        <v>777500</v>
      </c>
    </row>
    <row r="15" spans="1:28" ht="13.5" thickTop="1" x14ac:dyDescent="0.2">
      <c r="A15" s="8"/>
      <c r="P15" s="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">
      <c r="A16" s="6" t="s">
        <v>29</v>
      </c>
      <c r="P16" s="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">
      <c r="A17" s="8" t="s">
        <v>30</v>
      </c>
      <c r="B17" s="26">
        <f>B7*0.5</f>
        <v>150000</v>
      </c>
      <c r="C17" s="2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3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9"/>
    </row>
    <row r="18" spans="1:28" x14ac:dyDescent="0.2">
      <c r="A18" s="8" t="s">
        <v>31</v>
      </c>
      <c r="P18" s="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">
      <c r="A19" s="8" t="s">
        <v>32</v>
      </c>
      <c r="B19" s="2">
        <v>0</v>
      </c>
      <c r="D19" s="2">
        <f>B17</f>
        <v>150000</v>
      </c>
      <c r="E19" s="2">
        <f t="shared" ref="E19:O19" si="2">D17</f>
        <v>0</v>
      </c>
      <c r="F19" s="2">
        <f t="shared" si="2"/>
        <v>0</v>
      </c>
      <c r="G19" s="2">
        <f t="shared" si="2"/>
        <v>0</v>
      </c>
      <c r="H19" s="2">
        <f t="shared" si="2"/>
        <v>0</v>
      </c>
      <c r="I19" s="2">
        <f t="shared" si="2"/>
        <v>0</v>
      </c>
      <c r="J19" s="2">
        <f t="shared" si="2"/>
        <v>0</v>
      </c>
      <c r="K19" s="2">
        <f t="shared" si="2"/>
        <v>0</v>
      </c>
      <c r="L19" s="2">
        <f t="shared" si="2"/>
        <v>0</v>
      </c>
      <c r="M19" s="2">
        <f t="shared" si="2"/>
        <v>0</v>
      </c>
      <c r="N19" s="2">
        <f t="shared" si="2"/>
        <v>0</v>
      </c>
      <c r="O19" s="2">
        <f t="shared" si="2"/>
        <v>0</v>
      </c>
      <c r="P19" s="3"/>
      <c r="Q19" s="2">
        <f t="shared" ref="Q19" si="3">O17</f>
        <v>0</v>
      </c>
      <c r="R19" s="2">
        <f t="shared" ref="R19:AB19" si="4">Q17</f>
        <v>0</v>
      </c>
      <c r="S19" s="2">
        <f t="shared" si="4"/>
        <v>0</v>
      </c>
      <c r="T19" s="2">
        <f t="shared" si="4"/>
        <v>0</v>
      </c>
      <c r="U19" s="2">
        <f t="shared" si="4"/>
        <v>0</v>
      </c>
      <c r="V19" s="2">
        <f t="shared" si="4"/>
        <v>0</v>
      </c>
      <c r="W19" s="2">
        <f t="shared" si="4"/>
        <v>0</v>
      </c>
      <c r="X19" s="2">
        <f t="shared" si="4"/>
        <v>0</v>
      </c>
      <c r="Y19" s="2">
        <f t="shared" si="4"/>
        <v>0</v>
      </c>
      <c r="Z19" s="2">
        <f t="shared" si="4"/>
        <v>0</v>
      </c>
      <c r="AA19" s="2">
        <f t="shared" si="4"/>
        <v>0</v>
      </c>
      <c r="AB19" s="2">
        <f t="shared" si="4"/>
        <v>0</v>
      </c>
    </row>
    <row r="20" spans="1:28" x14ac:dyDescent="0.2">
      <c r="A20" s="8" t="s">
        <v>33</v>
      </c>
      <c r="P20" s="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8" t="s">
        <v>34</v>
      </c>
      <c r="P21" s="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A22" s="8" t="s">
        <v>35</v>
      </c>
      <c r="P22" s="3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">
      <c r="A23" s="8" t="s">
        <v>36</v>
      </c>
      <c r="P23" s="3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">
      <c r="A24" s="8" t="s">
        <v>37</v>
      </c>
      <c r="B24" s="2">
        <f>B7*0.05</f>
        <v>15000</v>
      </c>
      <c r="P24" s="3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">
      <c r="A25" s="8" t="s">
        <v>38</v>
      </c>
      <c r="B25" s="2">
        <f>B7*0.2</f>
        <v>60000</v>
      </c>
      <c r="P25" s="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">
      <c r="A26" s="8" t="s">
        <v>39</v>
      </c>
      <c r="B26" s="2">
        <v>75000</v>
      </c>
      <c r="P26" s="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8" t="s">
        <v>40</v>
      </c>
      <c r="B27" s="30" t="s">
        <v>41</v>
      </c>
      <c r="C27" s="31"/>
      <c r="P27" s="3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">
      <c r="A28" s="8" t="s">
        <v>42</v>
      </c>
      <c r="B28" s="2">
        <v>0</v>
      </c>
      <c r="P28" s="3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s="6" customFormat="1" ht="13.5" thickBot="1" x14ac:dyDescent="0.25">
      <c r="A29" s="6" t="s">
        <v>43</v>
      </c>
      <c r="B29" s="24">
        <f>SUM(B19:B28)</f>
        <v>150000</v>
      </c>
      <c r="C29" s="25"/>
      <c r="D29" s="24">
        <f t="shared" ref="D29:AB29" si="5">SUM(D19:D28)</f>
        <v>150000</v>
      </c>
      <c r="E29" s="24">
        <f t="shared" si="5"/>
        <v>0</v>
      </c>
      <c r="F29" s="24">
        <f t="shared" si="5"/>
        <v>0</v>
      </c>
      <c r="G29" s="24">
        <f t="shared" si="5"/>
        <v>0</v>
      </c>
      <c r="H29" s="24">
        <f t="shared" si="5"/>
        <v>0</v>
      </c>
      <c r="I29" s="24">
        <f t="shared" si="5"/>
        <v>0</v>
      </c>
      <c r="J29" s="24">
        <f t="shared" si="5"/>
        <v>0</v>
      </c>
      <c r="K29" s="24">
        <f t="shared" si="5"/>
        <v>0</v>
      </c>
      <c r="L29" s="24">
        <f t="shared" si="5"/>
        <v>0</v>
      </c>
      <c r="M29" s="24">
        <f t="shared" si="5"/>
        <v>0</v>
      </c>
      <c r="N29" s="24">
        <f t="shared" si="5"/>
        <v>0</v>
      </c>
      <c r="O29" s="24">
        <f t="shared" si="5"/>
        <v>0</v>
      </c>
      <c r="P29" s="25"/>
      <c r="Q29" s="24">
        <f t="shared" si="5"/>
        <v>0</v>
      </c>
      <c r="R29" s="24">
        <f t="shared" si="5"/>
        <v>0</v>
      </c>
      <c r="S29" s="24">
        <f t="shared" si="5"/>
        <v>0</v>
      </c>
      <c r="T29" s="24">
        <f t="shared" si="5"/>
        <v>0</v>
      </c>
      <c r="U29" s="24">
        <f t="shared" si="5"/>
        <v>0</v>
      </c>
      <c r="V29" s="24">
        <f t="shared" si="5"/>
        <v>0</v>
      </c>
      <c r="W29" s="24">
        <f t="shared" si="5"/>
        <v>0</v>
      </c>
      <c r="X29" s="24">
        <f t="shared" si="5"/>
        <v>0</v>
      </c>
      <c r="Y29" s="24">
        <f t="shared" si="5"/>
        <v>0</v>
      </c>
      <c r="Z29" s="24">
        <f t="shared" si="5"/>
        <v>0</v>
      </c>
      <c r="AA29" s="24">
        <f t="shared" si="5"/>
        <v>0</v>
      </c>
      <c r="AB29" s="24">
        <f t="shared" si="5"/>
        <v>0</v>
      </c>
    </row>
    <row r="30" spans="1:28" ht="13.5" thickTop="1" x14ac:dyDescent="0.2">
      <c r="A30" s="8"/>
      <c r="P30" s="3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s="6" customFormat="1" x14ac:dyDescent="0.2">
      <c r="A31" s="6" t="s">
        <v>44</v>
      </c>
      <c r="B31" s="32">
        <f t="shared" ref="B31:O31" si="6">B14-B29</f>
        <v>162500</v>
      </c>
      <c r="C31" s="25"/>
      <c r="D31" s="32">
        <f t="shared" si="6"/>
        <v>-102500</v>
      </c>
      <c r="E31" s="32">
        <f t="shared" si="6"/>
        <v>240000</v>
      </c>
      <c r="F31" s="32">
        <f t="shared" si="6"/>
        <v>352500</v>
      </c>
      <c r="G31" s="32">
        <f t="shared" si="6"/>
        <v>380000</v>
      </c>
      <c r="H31" s="32">
        <f t="shared" si="6"/>
        <v>387500</v>
      </c>
      <c r="I31" s="32">
        <f t="shared" si="6"/>
        <v>382500</v>
      </c>
      <c r="J31" s="32">
        <f t="shared" si="6"/>
        <v>370000</v>
      </c>
      <c r="K31" s="32">
        <f t="shared" si="6"/>
        <v>392500</v>
      </c>
      <c r="L31" s="32">
        <f t="shared" si="6"/>
        <v>472500</v>
      </c>
      <c r="M31" s="32">
        <f t="shared" si="6"/>
        <v>560000</v>
      </c>
      <c r="N31" s="32">
        <f t="shared" si="6"/>
        <v>637500</v>
      </c>
      <c r="O31" s="32">
        <f t="shared" si="6"/>
        <v>685000</v>
      </c>
      <c r="P31" s="25"/>
      <c r="Q31" s="32">
        <f t="shared" ref="Q31:AB31" si="7">Q14-Q29</f>
        <v>690000</v>
      </c>
      <c r="R31" s="32">
        <f t="shared" si="7"/>
        <v>635000</v>
      </c>
      <c r="S31" s="32">
        <f t="shared" si="7"/>
        <v>555000</v>
      </c>
      <c r="T31" s="32">
        <f t="shared" si="7"/>
        <v>510000</v>
      </c>
      <c r="U31" s="32">
        <f t="shared" si="7"/>
        <v>477500</v>
      </c>
      <c r="V31" s="32">
        <f t="shared" si="7"/>
        <v>467500</v>
      </c>
      <c r="W31" s="32">
        <f t="shared" si="7"/>
        <v>485000</v>
      </c>
      <c r="X31" s="32">
        <f t="shared" si="7"/>
        <v>520000</v>
      </c>
      <c r="Y31" s="32">
        <f t="shared" si="7"/>
        <v>580000</v>
      </c>
      <c r="Z31" s="32">
        <f t="shared" si="7"/>
        <v>655000</v>
      </c>
      <c r="AA31" s="32">
        <f t="shared" si="7"/>
        <v>735000</v>
      </c>
      <c r="AB31" s="32">
        <f t="shared" si="7"/>
        <v>777500</v>
      </c>
    </row>
    <row r="32" spans="1:28" x14ac:dyDescent="0.2">
      <c r="A32" s="8"/>
      <c r="P32" s="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">
      <c r="A33" s="6" t="s">
        <v>45</v>
      </c>
      <c r="I33" s="32"/>
      <c r="P33" s="3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">
      <c r="A34" s="8" t="s">
        <v>46</v>
      </c>
      <c r="B34" s="2">
        <v>10000</v>
      </c>
      <c r="P34" s="3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">
      <c r="A35" s="8" t="s">
        <v>47</v>
      </c>
      <c r="P35" s="3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">
      <c r="A36" s="8" t="s">
        <v>48</v>
      </c>
      <c r="B36" s="2">
        <f>B34+B35</f>
        <v>10000</v>
      </c>
      <c r="P36" s="3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">
      <c r="A37" s="8" t="s">
        <v>49</v>
      </c>
      <c r="P37" s="3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">
      <c r="A38" s="8" t="s">
        <v>50</v>
      </c>
      <c r="P38" s="3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">
      <c r="A39" s="8"/>
      <c r="P39" s="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">
      <c r="A40" s="6" t="s">
        <v>51</v>
      </c>
      <c r="P40" s="3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">
      <c r="A41" s="8" t="s">
        <v>52</v>
      </c>
      <c r="P41" s="3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8" t="s">
        <v>53</v>
      </c>
      <c r="B42" s="2">
        <v>0</v>
      </c>
      <c r="P42" s="3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8" t="s">
        <v>54</v>
      </c>
      <c r="P43" s="3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">
      <c r="A44" s="8" t="s">
        <v>55</v>
      </c>
      <c r="P44" s="3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">
      <c r="A45" s="8" t="s">
        <v>56</v>
      </c>
      <c r="P45" s="3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">
      <c r="A46" s="6" t="s">
        <v>57</v>
      </c>
      <c r="P46" s="3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3.5" thickBot="1" x14ac:dyDescent="0.25">
      <c r="A47" s="6" t="s">
        <v>52</v>
      </c>
      <c r="B47" s="33"/>
      <c r="C47" s="34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4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5" thickTop="1" x14ac:dyDescent="0.2"/>
  </sheetData>
  <mergeCells count="2">
    <mergeCell ref="D4:O4"/>
    <mergeCell ref="Q4:AB4"/>
  </mergeCells>
  <conditionalFormatting sqref="D47:AB47">
    <cfRule type="cellIs" dxfId="0" priority="1" operator="greater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M3,A2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Argosy</dc:creator>
  <cp:lastModifiedBy>John Guerrero</cp:lastModifiedBy>
  <dcterms:created xsi:type="dcterms:W3CDTF">2016-07-06T20:43:47Z</dcterms:created>
  <dcterms:modified xsi:type="dcterms:W3CDTF">2016-08-26T05:41:55Z</dcterms:modified>
</cp:coreProperties>
</file>